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9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0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drawings/drawing11.xml" ContentType="application/vnd.openxmlformats-officedocument.drawing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2.xml" ContentType="application/vnd.openxmlformats-officedocument.drawing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13.xml" ContentType="application/vnd.openxmlformats-officedocument.drawing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14.xml" ContentType="application/vnd.openxmlformats-officedocument.drawing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15.xml" ContentType="application/vnd.openxmlformats-officedocument.drawing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16.xml" ContentType="application/vnd.openxmlformats-officedocument.drawing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drawings/drawing17.xml" ContentType="application/vnd.openxmlformats-officedocument.drawing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240" windowWidth="7620" windowHeight="7395" tabRatio="785"/>
  </bookViews>
  <sheets>
    <sheet name="Introduction" sheetId="22" r:id="rId1"/>
    <sheet name="Annual" sheetId="12" r:id="rId2"/>
    <sheet name="Quarterly" sheetId="13" r:id="rId3"/>
    <sheet name="Growth Rates Annual" sheetId="2" r:id="rId4"/>
    <sheet name="Growth Rates Annualised" sheetId="15" r:id="rId5"/>
    <sheet name="Prov Contributions" sheetId="3" r:id="rId6"/>
    <sheet name="National Contributions" sheetId="8" r:id="rId7"/>
    <sheet name="GOS Durban" sheetId="6" r:id="rId8"/>
    <sheet name="GOS PMB" sheetId="17" r:id="rId9"/>
    <sheet name="GOS RBay" sheetId="18" r:id="rId10"/>
    <sheet name="GOS Port Shepstone" sheetId="19" r:id="rId11"/>
    <sheet name="GOS Newcastle" sheetId="20" r:id="rId12"/>
    <sheet name="Growth Rates" sheetId="21" r:id="rId13"/>
    <sheet name="Contr Rates" sheetId="23" r:id="rId14"/>
  </sheets>
  <calcPr calcId="145621"/>
</workbook>
</file>

<file path=xl/calcChain.xml><?xml version="1.0" encoding="utf-8"?>
<calcChain xmlns="http://schemas.openxmlformats.org/spreadsheetml/2006/main">
  <c r="A113" i="23" l="1"/>
  <c r="C113" i="23"/>
  <c r="B113" i="23" s="1"/>
  <c r="D113" i="23"/>
  <c r="E113" i="23"/>
  <c r="F113" i="23"/>
  <c r="G113" i="23"/>
  <c r="A114" i="23"/>
  <c r="C114" i="23"/>
  <c r="D114" i="23"/>
  <c r="B114" i="23" s="1"/>
  <c r="E114" i="23"/>
  <c r="F114" i="23"/>
  <c r="G114" i="23"/>
  <c r="A115" i="23"/>
  <c r="C115" i="23"/>
  <c r="D115" i="23"/>
  <c r="E115" i="23"/>
  <c r="F115" i="23"/>
  <c r="B115" i="23" s="1"/>
  <c r="G115" i="23"/>
  <c r="A116" i="23"/>
  <c r="C116" i="23"/>
  <c r="B116" i="23" s="1"/>
  <c r="D116" i="23"/>
  <c r="E116" i="23"/>
  <c r="F116" i="23"/>
  <c r="G116" i="23"/>
  <c r="A117" i="23"/>
  <c r="C117" i="23"/>
  <c r="B117" i="23" s="1"/>
  <c r="D117" i="23"/>
  <c r="E117" i="23"/>
  <c r="F117" i="23"/>
  <c r="G117" i="23"/>
  <c r="A52" i="23"/>
  <c r="B52" i="23"/>
  <c r="C52" i="23"/>
  <c r="D52" i="23"/>
  <c r="E52" i="23"/>
  <c r="F52" i="23"/>
  <c r="G52" i="23"/>
  <c r="A53" i="23"/>
  <c r="B53" i="23"/>
  <c r="C53" i="23"/>
  <c r="D53" i="23"/>
  <c r="E53" i="23"/>
  <c r="F53" i="23"/>
  <c r="G53" i="23"/>
  <c r="A54" i="23"/>
  <c r="B54" i="23"/>
  <c r="C54" i="23"/>
  <c r="D54" i="23"/>
  <c r="E54" i="23"/>
  <c r="F54" i="23"/>
  <c r="G54" i="23"/>
  <c r="A55" i="23"/>
  <c r="B55" i="23"/>
  <c r="C55" i="23"/>
  <c r="D55" i="23"/>
  <c r="E55" i="23"/>
  <c r="F55" i="23"/>
  <c r="G55" i="23"/>
  <c r="A56" i="23"/>
  <c r="B56" i="23"/>
  <c r="C56" i="23"/>
  <c r="D56" i="23"/>
  <c r="E56" i="23"/>
  <c r="F56" i="23"/>
  <c r="G56" i="23"/>
  <c r="A57" i="23"/>
  <c r="B57" i="23"/>
  <c r="C57" i="23"/>
  <c r="D57" i="23"/>
  <c r="E57" i="23"/>
  <c r="F57" i="23"/>
  <c r="G57" i="23"/>
  <c r="A58" i="23"/>
  <c r="B58" i="23"/>
  <c r="C58" i="23"/>
  <c r="D58" i="23"/>
  <c r="E58" i="23"/>
  <c r="F58" i="23"/>
  <c r="G58" i="23"/>
  <c r="A59" i="23"/>
  <c r="B59" i="23"/>
  <c r="C59" i="23"/>
  <c r="D59" i="23"/>
  <c r="E59" i="23"/>
  <c r="F59" i="23"/>
  <c r="G59" i="23"/>
  <c r="A49" i="21"/>
  <c r="B49" i="21"/>
  <c r="C49" i="21"/>
  <c r="D49" i="21"/>
  <c r="E49" i="21"/>
  <c r="F49" i="21"/>
  <c r="G49" i="21"/>
  <c r="H49" i="21"/>
  <c r="A50" i="21"/>
  <c r="B50" i="21"/>
  <c r="C50" i="21"/>
  <c r="D50" i="21"/>
  <c r="E50" i="21"/>
  <c r="F50" i="21"/>
  <c r="G50" i="21"/>
  <c r="H50" i="21"/>
  <c r="A51" i="21"/>
  <c r="B51" i="21"/>
  <c r="C51" i="21"/>
  <c r="D51" i="21"/>
  <c r="E51" i="21"/>
  <c r="F51" i="21"/>
  <c r="G51" i="21"/>
  <c r="H51" i="21"/>
  <c r="A52" i="21"/>
  <c r="B52" i="21"/>
  <c r="C52" i="21"/>
  <c r="D52" i="21"/>
  <c r="E52" i="21"/>
  <c r="F52" i="21"/>
  <c r="G52" i="21"/>
  <c r="H52" i="21"/>
  <c r="A53" i="21"/>
  <c r="B53" i="21"/>
  <c r="C53" i="21"/>
  <c r="D53" i="21"/>
  <c r="E53" i="21"/>
  <c r="F53" i="21"/>
  <c r="G53" i="21"/>
  <c r="H53" i="21"/>
  <c r="A54" i="21"/>
  <c r="B54" i="21"/>
  <c r="C54" i="21"/>
  <c r="D54" i="21"/>
  <c r="E54" i="21"/>
  <c r="F54" i="21"/>
  <c r="G54" i="21"/>
  <c r="H54" i="21"/>
  <c r="A55" i="21"/>
  <c r="B55" i="21"/>
  <c r="C55" i="21"/>
  <c r="D55" i="21"/>
  <c r="E55" i="21"/>
  <c r="F55" i="21"/>
  <c r="G55" i="21"/>
  <c r="H55" i="21"/>
  <c r="S26" i="20"/>
  <c r="A57" i="20"/>
  <c r="D57" i="20"/>
  <c r="E57" i="20"/>
  <c r="M57" i="20"/>
  <c r="N57" i="20" s="1"/>
  <c r="Q57" i="20"/>
  <c r="A58" i="20"/>
  <c r="D58" i="20"/>
  <c r="E58" i="20"/>
  <c r="M58" i="20"/>
  <c r="O58" i="20" s="1"/>
  <c r="N58" i="20"/>
  <c r="Q58" i="20"/>
  <c r="A59" i="20"/>
  <c r="D59" i="20"/>
  <c r="E59" i="20"/>
  <c r="M59" i="20" s="1"/>
  <c r="Q59" i="20"/>
  <c r="A60" i="20"/>
  <c r="D60" i="20"/>
  <c r="E60" i="20"/>
  <c r="M60" i="20" s="1"/>
  <c r="Q60" i="20"/>
  <c r="A61" i="20"/>
  <c r="D61" i="20"/>
  <c r="E61" i="20"/>
  <c r="M61" i="20"/>
  <c r="N61" i="20" s="1"/>
  <c r="Q61" i="20"/>
  <c r="A62" i="20"/>
  <c r="D62" i="20"/>
  <c r="E62" i="20"/>
  <c r="M62" i="20"/>
  <c r="O62" i="20" s="1"/>
  <c r="N62" i="20"/>
  <c r="Q62" i="20"/>
  <c r="A63" i="20"/>
  <c r="D63" i="20"/>
  <c r="E63" i="20"/>
  <c r="Q63" i="20"/>
  <c r="M63" i="20" s="1"/>
  <c r="S26" i="19"/>
  <c r="A57" i="19"/>
  <c r="D57" i="19"/>
  <c r="E57" i="19"/>
  <c r="M57" i="19"/>
  <c r="N57" i="19" s="1"/>
  <c r="Q57" i="19"/>
  <c r="A58" i="19"/>
  <c r="D58" i="19"/>
  <c r="E58" i="19"/>
  <c r="M58" i="19"/>
  <c r="O58" i="19" s="1"/>
  <c r="N58" i="19"/>
  <c r="Q58" i="19"/>
  <c r="A59" i="19"/>
  <c r="D59" i="19"/>
  <c r="E59" i="19"/>
  <c r="M59" i="19" s="1"/>
  <c r="Q59" i="19"/>
  <c r="A60" i="19"/>
  <c r="D60" i="19"/>
  <c r="E60" i="19"/>
  <c r="M60" i="19" s="1"/>
  <c r="Q60" i="19"/>
  <c r="A61" i="19"/>
  <c r="D61" i="19"/>
  <c r="E61" i="19"/>
  <c r="M61" i="19"/>
  <c r="N61" i="19" s="1"/>
  <c r="Q61" i="19"/>
  <c r="A62" i="19"/>
  <c r="D62" i="19"/>
  <c r="E62" i="19"/>
  <c r="M62" i="19"/>
  <c r="O62" i="19" s="1"/>
  <c r="N62" i="19"/>
  <c r="Q62" i="19"/>
  <c r="A63" i="19"/>
  <c r="D63" i="19"/>
  <c r="E63" i="19"/>
  <c r="M63" i="19" s="1"/>
  <c r="Q63" i="19"/>
  <c r="S26" i="18"/>
  <c r="A57" i="18"/>
  <c r="D57" i="18"/>
  <c r="E57" i="18"/>
  <c r="M57" i="18"/>
  <c r="N57" i="18" s="1"/>
  <c r="O57" i="18"/>
  <c r="Q57" i="18"/>
  <c r="A58" i="18"/>
  <c r="D58" i="18"/>
  <c r="E58" i="18"/>
  <c r="M58" i="18" s="1"/>
  <c r="Q58" i="18"/>
  <c r="A59" i="18"/>
  <c r="D59" i="18"/>
  <c r="E59" i="18"/>
  <c r="M59" i="18"/>
  <c r="Q59" i="18"/>
  <c r="A60" i="18"/>
  <c r="D60" i="18"/>
  <c r="E60" i="18"/>
  <c r="M60" i="18" s="1"/>
  <c r="Q60" i="18"/>
  <c r="A61" i="18"/>
  <c r="D61" i="18"/>
  <c r="E61" i="18"/>
  <c r="M61" i="18"/>
  <c r="N61" i="18" s="1"/>
  <c r="O61" i="18"/>
  <c r="Q61" i="18"/>
  <c r="A62" i="18"/>
  <c r="D62" i="18"/>
  <c r="E62" i="18"/>
  <c r="M62" i="18" s="1"/>
  <c r="Q62" i="18"/>
  <c r="A63" i="18"/>
  <c r="D63" i="18"/>
  <c r="E63" i="18"/>
  <c r="M63" i="18"/>
  <c r="Q63" i="18"/>
  <c r="S26" i="17"/>
  <c r="A57" i="17"/>
  <c r="D57" i="17"/>
  <c r="E57" i="17"/>
  <c r="M57" i="17"/>
  <c r="N57" i="17" s="1"/>
  <c r="Q57" i="17"/>
  <c r="A58" i="17"/>
  <c r="D58" i="17"/>
  <c r="E58" i="17"/>
  <c r="M58" i="17"/>
  <c r="O58" i="17" s="1"/>
  <c r="N58" i="17"/>
  <c r="Q58" i="17"/>
  <c r="A59" i="17"/>
  <c r="D59" i="17"/>
  <c r="E59" i="17"/>
  <c r="Q59" i="17"/>
  <c r="M59" i="17" s="1"/>
  <c r="A60" i="17"/>
  <c r="D60" i="17"/>
  <c r="E60" i="17"/>
  <c r="M60" i="17" s="1"/>
  <c r="Q60" i="17"/>
  <c r="A61" i="17"/>
  <c r="D61" i="17"/>
  <c r="E61" i="17"/>
  <c r="M61" i="17"/>
  <c r="N61" i="17" s="1"/>
  <c r="Q61" i="17"/>
  <c r="A62" i="17"/>
  <c r="D62" i="17"/>
  <c r="E62" i="17"/>
  <c r="M62" i="17"/>
  <c r="O62" i="17" s="1"/>
  <c r="N62" i="17"/>
  <c r="Q62" i="17"/>
  <c r="A63" i="17"/>
  <c r="D63" i="17"/>
  <c r="E63" i="17"/>
  <c r="M63" i="17"/>
  <c r="N63" i="17"/>
  <c r="Q63" i="17"/>
  <c r="S26" i="6"/>
  <c r="D60" i="6"/>
  <c r="E60" i="6"/>
  <c r="H60" i="6" s="1"/>
  <c r="M60" i="6"/>
  <c r="N60" i="6" s="1"/>
  <c r="Q60" i="6"/>
  <c r="D61" i="6"/>
  <c r="E61" i="6"/>
  <c r="H61" i="6" s="1"/>
  <c r="Q61" i="6"/>
  <c r="D62" i="6"/>
  <c r="E62" i="6"/>
  <c r="H62" i="6" s="1"/>
  <c r="Q62" i="6"/>
  <c r="D63" i="6"/>
  <c r="E63" i="6"/>
  <c r="H63" i="6"/>
  <c r="Q63" i="6"/>
  <c r="M63" i="6" s="1"/>
  <c r="A22" i="2"/>
  <c r="CD105" i="13"/>
  <c r="CE105" i="13"/>
  <c r="CF105" i="13"/>
  <c r="CG105" i="13"/>
  <c r="CH105" i="13"/>
  <c r="CD106" i="13"/>
  <c r="CE106" i="13"/>
  <c r="CF106" i="13"/>
  <c r="CG106" i="13"/>
  <c r="CH106" i="13"/>
  <c r="CD107" i="13"/>
  <c r="CE107" i="13"/>
  <c r="CF107" i="13"/>
  <c r="CG107" i="13"/>
  <c r="CH107" i="13"/>
  <c r="CD108" i="13"/>
  <c r="CE108" i="13"/>
  <c r="CF108" i="13"/>
  <c r="CG108" i="13"/>
  <c r="CH108" i="13"/>
  <c r="CD109" i="13"/>
  <c r="CE109" i="13"/>
  <c r="CF109" i="13"/>
  <c r="CG109" i="13"/>
  <c r="CH109" i="13"/>
  <c r="CD110" i="13"/>
  <c r="CE110" i="13"/>
  <c r="CF110" i="13"/>
  <c r="CG110" i="13"/>
  <c r="CH110" i="13"/>
  <c r="CD111" i="13"/>
  <c r="CE111" i="13"/>
  <c r="CF111" i="13"/>
  <c r="CG111" i="13"/>
  <c r="CH111" i="13"/>
  <c r="CD112" i="13"/>
  <c r="CE112" i="13"/>
  <c r="CF112" i="13"/>
  <c r="CG112" i="13"/>
  <c r="CH112" i="13"/>
  <c r="CD113" i="13"/>
  <c r="CE113" i="13"/>
  <c r="CF113" i="13"/>
  <c r="CG113" i="13"/>
  <c r="CH113" i="13"/>
  <c r="CD114" i="13"/>
  <c r="CE114" i="13"/>
  <c r="CF114" i="13"/>
  <c r="CG114" i="13"/>
  <c r="CH114" i="13"/>
  <c r="CD115" i="13"/>
  <c r="CE115" i="13"/>
  <c r="CF115" i="13"/>
  <c r="CG115" i="13"/>
  <c r="CH115" i="13"/>
  <c r="CD116" i="13"/>
  <c r="CE116" i="13"/>
  <c r="CF116" i="13"/>
  <c r="CG116" i="13"/>
  <c r="CH116" i="13"/>
  <c r="CD117" i="13"/>
  <c r="CE117" i="13"/>
  <c r="CF117" i="13"/>
  <c r="CG117" i="13"/>
  <c r="CH117" i="13"/>
  <c r="CD118" i="13"/>
  <c r="CE118" i="13"/>
  <c r="CF118" i="13"/>
  <c r="CG118" i="13"/>
  <c r="CH118" i="13"/>
  <c r="CD119" i="13"/>
  <c r="CE119" i="13"/>
  <c r="CF119" i="13"/>
  <c r="CG119" i="13"/>
  <c r="CH119" i="13"/>
  <c r="CD121" i="13"/>
  <c r="CE121" i="13"/>
  <c r="CF121" i="13"/>
  <c r="CG121" i="13"/>
  <c r="CH121" i="13"/>
  <c r="CD85" i="13"/>
  <c r="CE85" i="13"/>
  <c r="CF85" i="13"/>
  <c r="CG85" i="13"/>
  <c r="CH85" i="13"/>
  <c r="CD86" i="13"/>
  <c r="CE86" i="13"/>
  <c r="CF86" i="13"/>
  <c r="CG86" i="13"/>
  <c r="CH86" i="13"/>
  <c r="CD87" i="13"/>
  <c r="CE87" i="13"/>
  <c r="CF87" i="13"/>
  <c r="CG87" i="13"/>
  <c r="CH87" i="13"/>
  <c r="CD88" i="13"/>
  <c r="CE88" i="13"/>
  <c r="CF88" i="13"/>
  <c r="CG88" i="13"/>
  <c r="CH88" i="13"/>
  <c r="CD89" i="13"/>
  <c r="CE89" i="13"/>
  <c r="CF89" i="13"/>
  <c r="CG89" i="13"/>
  <c r="CH89" i="13"/>
  <c r="CD90" i="13"/>
  <c r="CE90" i="13"/>
  <c r="CF90" i="13"/>
  <c r="CG90" i="13"/>
  <c r="CH90" i="13"/>
  <c r="CD91" i="13"/>
  <c r="CE91" i="13"/>
  <c r="CF91" i="13"/>
  <c r="CG91" i="13"/>
  <c r="CH91" i="13"/>
  <c r="CD92" i="13"/>
  <c r="CE92" i="13"/>
  <c r="CF92" i="13"/>
  <c r="CG92" i="13"/>
  <c r="CH92" i="13"/>
  <c r="CD93" i="13"/>
  <c r="CE93" i="13"/>
  <c r="CF93" i="13"/>
  <c r="CG93" i="13"/>
  <c r="CH93" i="13"/>
  <c r="CD94" i="13"/>
  <c r="CE94" i="13"/>
  <c r="CF94" i="13"/>
  <c r="CG94" i="13"/>
  <c r="CH94" i="13"/>
  <c r="CD95" i="13"/>
  <c r="CE95" i="13"/>
  <c r="CF95" i="13"/>
  <c r="CG95" i="13"/>
  <c r="CH95" i="13"/>
  <c r="CD96" i="13"/>
  <c r="CE96" i="13"/>
  <c r="CF96" i="13"/>
  <c r="CG96" i="13"/>
  <c r="CH96" i="13"/>
  <c r="CD97" i="13"/>
  <c r="CE97" i="13"/>
  <c r="CF97" i="13"/>
  <c r="CG97" i="13"/>
  <c r="CH97" i="13"/>
  <c r="CD98" i="13"/>
  <c r="CE98" i="13"/>
  <c r="CF98" i="13"/>
  <c r="CG98" i="13"/>
  <c r="CH98" i="13"/>
  <c r="CD99" i="13"/>
  <c r="CE99" i="13"/>
  <c r="CF99" i="13"/>
  <c r="CG99" i="13"/>
  <c r="CH99" i="13"/>
  <c r="CD101" i="13"/>
  <c r="CE101" i="13"/>
  <c r="CF101" i="13"/>
  <c r="CG101" i="13"/>
  <c r="CH101" i="13"/>
  <c r="CD65" i="13"/>
  <c r="CE65" i="13"/>
  <c r="CF65" i="13"/>
  <c r="CG65" i="13"/>
  <c r="CH65" i="13"/>
  <c r="CD66" i="13"/>
  <c r="CE66" i="13"/>
  <c r="CF66" i="13"/>
  <c r="CG66" i="13"/>
  <c r="CH66" i="13"/>
  <c r="CD67" i="13"/>
  <c r="CE67" i="13"/>
  <c r="CF67" i="13"/>
  <c r="CG67" i="13"/>
  <c r="CH67" i="13"/>
  <c r="CD68" i="13"/>
  <c r="CE68" i="13"/>
  <c r="CF68" i="13"/>
  <c r="CG68" i="13"/>
  <c r="CH68" i="13"/>
  <c r="CD69" i="13"/>
  <c r="CE69" i="13"/>
  <c r="CF69" i="13"/>
  <c r="CG69" i="13"/>
  <c r="CH69" i="13"/>
  <c r="CD70" i="13"/>
  <c r="CE70" i="13"/>
  <c r="CF70" i="13"/>
  <c r="CG70" i="13"/>
  <c r="CH70" i="13"/>
  <c r="CD71" i="13"/>
  <c r="CE71" i="13"/>
  <c r="CF71" i="13"/>
  <c r="CG71" i="13"/>
  <c r="CH71" i="13"/>
  <c r="CD72" i="13"/>
  <c r="CE72" i="13"/>
  <c r="CF72" i="13"/>
  <c r="CG72" i="13"/>
  <c r="CH72" i="13"/>
  <c r="CD73" i="13"/>
  <c r="CE73" i="13"/>
  <c r="CF73" i="13"/>
  <c r="CG73" i="13"/>
  <c r="CH73" i="13"/>
  <c r="CD74" i="13"/>
  <c r="CE74" i="13"/>
  <c r="CF74" i="13"/>
  <c r="CG74" i="13"/>
  <c r="CH74" i="13"/>
  <c r="CD75" i="13"/>
  <c r="CE75" i="13"/>
  <c r="CF75" i="13"/>
  <c r="CG75" i="13"/>
  <c r="CH75" i="13"/>
  <c r="CD76" i="13"/>
  <c r="CE76" i="13"/>
  <c r="CF76" i="13"/>
  <c r="CG76" i="13"/>
  <c r="CH76" i="13"/>
  <c r="CD77" i="13"/>
  <c r="CE77" i="13"/>
  <c r="CF77" i="13"/>
  <c r="CG77" i="13"/>
  <c r="CH77" i="13"/>
  <c r="CD78" i="13"/>
  <c r="CE78" i="13"/>
  <c r="CF78" i="13"/>
  <c r="CG78" i="13"/>
  <c r="CH78" i="13"/>
  <c r="CD79" i="13"/>
  <c r="CE79" i="13"/>
  <c r="CF79" i="13"/>
  <c r="CG79" i="13"/>
  <c r="CH79" i="13"/>
  <c r="CD81" i="13"/>
  <c r="CE81" i="13"/>
  <c r="CF81" i="13"/>
  <c r="CG81" i="13"/>
  <c r="CH81" i="13"/>
  <c r="CD45" i="13"/>
  <c r="CE45" i="13"/>
  <c r="CF45" i="13"/>
  <c r="CG45" i="13"/>
  <c r="CH45" i="13"/>
  <c r="CD46" i="13"/>
  <c r="CE46" i="13"/>
  <c r="CF46" i="13"/>
  <c r="CG46" i="13"/>
  <c r="CH46" i="13"/>
  <c r="CD47" i="13"/>
  <c r="CE47" i="13"/>
  <c r="CF47" i="13"/>
  <c r="CG47" i="13"/>
  <c r="CH47" i="13"/>
  <c r="CD48" i="13"/>
  <c r="CE48" i="13"/>
  <c r="CF48" i="13"/>
  <c r="CG48" i="13"/>
  <c r="CH48" i="13"/>
  <c r="CD49" i="13"/>
  <c r="CE49" i="13"/>
  <c r="CF49" i="13"/>
  <c r="CG49" i="13"/>
  <c r="CH49" i="13"/>
  <c r="CD50" i="13"/>
  <c r="CE50" i="13"/>
  <c r="CF50" i="13"/>
  <c r="CG50" i="13"/>
  <c r="CH50" i="13"/>
  <c r="CD51" i="13"/>
  <c r="CE51" i="13"/>
  <c r="CF51" i="13"/>
  <c r="CG51" i="13"/>
  <c r="CH51" i="13"/>
  <c r="CD52" i="13"/>
  <c r="CE52" i="13"/>
  <c r="CF52" i="13"/>
  <c r="CG52" i="13"/>
  <c r="CH52" i="13"/>
  <c r="CD53" i="13"/>
  <c r="CE53" i="13"/>
  <c r="CF53" i="13"/>
  <c r="CG53" i="13"/>
  <c r="CH53" i="13"/>
  <c r="CD54" i="13"/>
  <c r="CE54" i="13"/>
  <c r="CF54" i="13"/>
  <c r="CG54" i="13"/>
  <c r="CH54" i="13"/>
  <c r="CD55" i="13"/>
  <c r="CE55" i="13"/>
  <c r="CF55" i="13"/>
  <c r="CG55" i="13"/>
  <c r="CH55" i="13"/>
  <c r="CD56" i="13"/>
  <c r="CE56" i="13"/>
  <c r="CF56" i="13"/>
  <c r="CG56" i="13"/>
  <c r="CH56" i="13"/>
  <c r="CD57" i="13"/>
  <c r="CE57" i="13"/>
  <c r="CF57" i="13"/>
  <c r="CG57" i="13"/>
  <c r="CH57" i="13"/>
  <c r="CD58" i="13"/>
  <c r="CE58" i="13"/>
  <c r="CF58" i="13"/>
  <c r="CG58" i="13"/>
  <c r="CH58" i="13"/>
  <c r="CD59" i="13"/>
  <c r="CE59" i="13"/>
  <c r="CF59" i="13"/>
  <c r="CG59" i="13"/>
  <c r="CH59" i="13"/>
  <c r="CD61" i="13"/>
  <c r="CE61" i="13"/>
  <c r="CF61" i="13"/>
  <c r="CG61" i="13"/>
  <c r="CH61" i="13"/>
  <c r="CG39" i="13"/>
  <c r="CG33" i="13"/>
  <c r="CH33" i="13"/>
  <c r="CG26" i="13"/>
  <c r="CH26" i="13"/>
  <c r="CG29" i="13"/>
  <c r="CH29" i="13"/>
  <c r="CG41" i="13"/>
  <c r="CA37" i="13"/>
  <c r="CB37" i="13"/>
  <c r="CC37" i="13"/>
  <c r="CD37" i="13"/>
  <c r="CE37" i="13"/>
  <c r="CF37" i="13"/>
  <c r="CG37" i="13"/>
  <c r="CH37" i="13"/>
  <c r="CA38" i="13"/>
  <c r="CB38" i="13"/>
  <c r="CC38" i="13"/>
  <c r="CD38" i="13"/>
  <c r="CE38" i="13"/>
  <c r="CF38" i="13"/>
  <c r="CG38" i="13"/>
  <c r="CH38" i="13"/>
  <c r="CH36" i="13"/>
  <c r="CG36" i="13"/>
  <c r="CF36" i="13"/>
  <c r="CE36" i="13"/>
  <c r="CD36" i="13"/>
  <c r="CC36" i="13"/>
  <c r="CB36" i="13"/>
  <c r="CA36" i="13"/>
  <c r="CH35" i="13"/>
  <c r="CG35" i="13"/>
  <c r="CF35" i="13"/>
  <c r="CE35" i="13"/>
  <c r="CD35" i="13"/>
  <c r="CC35" i="13"/>
  <c r="CB35" i="13"/>
  <c r="CA35" i="13"/>
  <c r="CH34" i="13"/>
  <c r="CG34" i="13"/>
  <c r="CF34" i="13"/>
  <c r="CE34" i="13"/>
  <c r="CD34" i="13"/>
  <c r="CC34" i="13"/>
  <c r="CB34" i="13"/>
  <c r="CA34" i="13"/>
  <c r="CA32" i="13"/>
  <c r="CB32" i="13"/>
  <c r="CC32" i="13"/>
  <c r="CD32" i="13"/>
  <c r="CE32" i="13"/>
  <c r="CF32" i="13"/>
  <c r="CG32" i="13"/>
  <c r="CH32" i="13"/>
  <c r="CH31" i="13"/>
  <c r="CG31" i="13"/>
  <c r="CF31" i="13"/>
  <c r="CE31" i="13"/>
  <c r="CD31" i="13"/>
  <c r="CC31" i="13"/>
  <c r="CB31" i="13"/>
  <c r="CA31" i="13"/>
  <c r="CH30" i="13"/>
  <c r="CG30" i="13"/>
  <c r="CF30" i="13"/>
  <c r="CE30" i="13"/>
  <c r="CD30" i="13"/>
  <c r="CC30" i="13"/>
  <c r="CB30" i="13"/>
  <c r="CA30" i="13"/>
  <c r="CA28" i="13"/>
  <c r="CB28" i="13"/>
  <c r="CC28" i="13"/>
  <c r="CD28" i="13"/>
  <c r="CE28" i="13"/>
  <c r="CF28" i="13"/>
  <c r="CG28" i="13"/>
  <c r="CH28" i="13"/>
  <c r="CG25" i="13"/>
  <c r="CH25" i="13"/>
  <c r="CE27" i="13"/>
  <c r="CF27" i="13"/>
  <c r="CG27" i="13"/>
  <c r="CD27" i="13"/>
  <c r="CA27" i="13"/>
  <c r="CB27" i="13"/>
  <c r="CC27" i="13"/>
  <c r="BZ27" i="13"/>
  <c r="CG19" i="13"/>
  <c r="CH19" i="13"/>
  <c r="CG21" i="13"/>
  <c r="BJ9" i="13"/>
  <c r="BK9" i="13"/>
  <c r="BJ13" i="13"/>
  <c r="BK13" i="13"/>
  <c r="BJ25" i="13"/>
  <c r="BK25" i="13"/>
  <c r="BJ27" i="13"/>
  <c r="BJ26" i="13" s="1"/>
  <c r="BK27" i="13"/>
  <c r="BK26" i="13" s="1"/>
  <c r="BJ28" i="13"/>
  <c r="BK28" i="13"/>
  <c r="BJ30" i="13"/>
  <c r="BK30" i="13"/>
  <c r="BJ31" i="13"/>
  <c r="BK31" i="13"/>
  <c r="CG13" i="13"/>
  <c r="CH13" i="13"/>
  <c r="CG9" i="13"/>
  <c r="CH9" i="13"/>
  <c r="CG6" i="13"/>
  <c r="CH6" i="13"/>
  <c r="Q65" i="12"/>
  <c r="R65" i="12"/>
  <c r="S65" i="12"/>
  <c r="T65" i="12"/>
  <c r="U65" i="12"/>
  <c r="V65" i="12"/>
  <c r="Q66" i="12"/>
  <c r="R66" i="12"/>
  <c r="S66" i="12"/>
  <c r="T66" i="12"/>
  <c r="U66" i="12"/>
  <c r="V66" i="12"/>
  <c r="Q67" i="12"/>
  <c r="R67" i="12"/>
  <c r="S67" i="12"/>
  <c r="T67" i="12"/>
  <c r="U67" i="12"/>
  <c r="V67" i="12"/>
  <c r="Q68" i="12"/>
  <c r="R68" i="12"/>
  <c r="S68" i="12"/>
  <c r="T68" i="12"/>
  <c r="U68" i="12"/>
  <c r="V68" i="12"/>
  <c r="Q69" i="12"/>
  <c r="R69" i="12"/>
  <c r="S69" i="12"/>
  <c r="T69" i="12"/>
  <c r="U69" i="12"/>
  <c r="V69" i="12"/>
  <c r="Q70" i="12"/>
  <c r="R70" i="12"/>
  <c r="S70" i="12"/>
  <c r="T70" i="12"/>
  <c r="U70" i="12"/>
  <c r="V70" i="12"/>
  <c r="Q71" i="12"/>
  <c r="R71" i="12"/>
  <c r="S71" i="12"/>
  <c r="T71" i="12"/>
  <c r="U71" i="12"/>
  <c r="V71" i="12"/>
  <c r="Q72" i="12"/>
  <c r="R72" i="12"/>
  <c r="S72" i="12"/>
  <c r="T72" i="12"/>
  <c r="U72" i="12"/>
  <c r="V72" i="12"/>
  <c r="Q73" i="12"/>
  <c r="R73" i="12"/>
  <c r="S73" i="12"/>
  <c r="T73" i="12"/>
  <c r="U73" i="12"/>
  <c r="V73" i="12"/>
  <c r="Q74" i="12"/>
  <c r="R74" i="12"/>
  <c r="S74" i="12"/>
  <c r="T74" i="12"/>
  <c r="U74" i="12"/>
  <c r="V74" i="12"/>
  <c r="Q75" i="12"/>
  <c r="R75" i="12"/>
  <c r="S75" i="12"/>
  <c r="T75" i="12"/>
  <c r="U75" i="12"/>
  <c r="V75" i="12"/>
  <c r="Q76" i="12"/>
  <c r="R76" i="12"/>
  <c r="S76" i="12"/>
  <c r="T76" i="12"/>
  <c r="U76" i="12"/>
  <c r="V76" i="12"/>
  <c r="Q77" i="12"/>
  <c r="R77" i="12"/>
  <c r="S77" i="12"/>
  <c r="T77" i="12"/>
  <c r="U77" i="12"/>
  <c r="V77" i="12"/>
  <c r="Q78" i="12"/>
  <c r="R78" i="12"/>
  <c r="S78" i="12"/>
  <c r="T78" i="12"/>
  <c r="U78" i="12"/>
  <c r="V78" i="12"/>
  <c r="Q79" i="12"/>
  <c r="R79" i="12"/>
  <c r="S79" i="12"/>
  <c r="T79" i="12"/>
  <c r="U79" i="12"/>
  <c r="V79" i="12"/>
  <c r="Q80" i="12"/>
  <c r="R80" i="12"/>
  <c r="S80" i="12"/>
  <c r="T80" i="12"/>
  <c r="U80" i="12"/>
  <c r="V80" i="12"/>
  <c r="U19" i="12"/>
  <c r="N63" i="20" l="1"/>
  <c r="O63" i="20"/>
  <c r="N60" i="20"/>
  <c r="O60" i="20"/>
  <c r="N59" i="20"/>
  <c r="O59" i="20"/>
  <c r="O61" i="20"/>
  <c r="O57" i="20"/>
  <c r="N60" i="19"/>
  <c r="O60" i="19"/>
  <c r="N59" i="19"/>
  <c r="O59" i="19"/>
  <c r="N63" i="19"/>
  <c r="O63" i="19"/>
  <c r="O61" i="19"/>
  <c r="O57" i="19"/>
  <c r="O62" i="18"/>
  <c r="N62" i="18"/>
  <c r="N60" i="18"/>
  <c r="O60" i="18"/>
  <c r="N59" i="18"/>
  <c r="N63" i="18"/>
  <c r="O58" i="18"/>
  <c r="N58" i="18"/>
  <c r="O63" i="18"/>
  <c r="O59" i="18"/>
  <c r="N59" i="17"/>
  <c r="O59" i="17"/>
  <c r="O63" i="17"/>
  <c r="N60" i="17"/>
  <c r="O60" i="17"/>
  <c r="O61" i="17"/>
  <c r="O57" i="17"/>
  <c r="O63" i="6"/>
  <c r="M61" i="6"/>
  <c r="M62" i="6"/>
  <c r="O60" i="6"/>
  <c r="A55" i="20"/>
  <c r="A56" i="20"/>
  <c r="A55" i="19"/>
  <c r="A56" i="19"/>
  <c r="A52" i="18"/>
  <c r="A53" i="18"/>
  <c r="A54" i="18"/>
  <c r="A55" i="18"/>
  <c r="A56" i="18"/>
  <c r="R26" i="17"/>
  <c r="A55" i="17"/>
  <c r="A56" i="17"/>
  <c r="D56" i="6"/>
  <c r="H56" i="6" s="1"/>
  <c r="E56" i="6"/>
  <c r="E56" i="20" s="1"/>
  <c r="D57" i="6"/>
  <c r="E57" i="6"/>
  <c r="D58" i="6"/>
  <c r="E58" i="6"/>
  <c r="D59" i="6"/>
  <c r="E59" i="6"/>
  <c r="B84" i="15"/>
  <c r="C84" i="15"/>
  <c r="D84" i="15"/>
  <c r="E84" i="15"/>
  <c r="F84" i="15"/>
  <c r="G84" i="15"/>
  <c r="H84" i="15"/>
  <c r="I84" i="15"/>
  <c r="J84" i="15"/>
  <c r="K84" i="15"/>
  <c r="L84" i="15"/>
  <c r="M84" i="15"/>
  <c r="N84" i="15"/>
  <c r="A18" i="2"/>
  <c r="A19" i="2" s="1"/>
  <c r="W46" i="12"/>
  <c r="CH27" i="13" s="1"/>
  <c r="W47" i="12"/>
  <c r="W49" i="12"/>
  <c r="W50" i="12"/>
  <c r="W51" i="12"/>
  <c r="W53" i="12"/>
  <c r="W54" i="12"/>
  <c r="W55" i="12"/>
  <c r="W56" i="12"/>
  <c r="W57" i="12"/>
  <c r="CE25" i="13"/>
  <c r="CF25" i="13"/>
  <c r="CE6" i="13"/>
  <c r="CF6" i="13"/>
  <c r="CE9" i="13"/>
  <c r="CF9" i="13"/>
  <c r="CE13" i="13"/>
  <c r="CF13" i="13"/>
  <c r="S54" i="12"/>
  <c r="T54" i="12" s="1"/>
  <c r="S55" i="12"/>
  <c r="T55" i="12" s="1"/>
  <c r="S56" i="12"/>
  <c r="T56" i="12" s="1"/>
  <c r="S57" i="12"/>
  <c r="T57" i="12" s="1"/>
  <c r="S53" i="12"/>
  <c r="S50" i="12"/>
  <c r="U50" i="12" s="1"/>
  <c r="T50" i="12"/>
  <c r="V50" i="12" s="1"/>
  <c r="S51" i="12"/>
  <c r="U51" i="12" s="1"/>
  <c r="T51" i="12"/>
  <c r="V51" i="12" s="1"/>
  <c r="S49" i="12"/>
  <c r="S47" i="12"/>
  <c r="T47" i="12"/>
  <c r="U47" i="12"/>
  <c r="V47" i="12"/>
  <c r="T46" i="12"/>
  <c r="V46" i="12" s="1"/>
  <c r="U46" i="12"/>
  <c r="S46" i="12"/>
  <c r="N62" i="6" l="1"/>
  <c r="O62" i="6"/>
  <c r="O61" i="6"/>
  <c r="N61" i="6"/>
  <c r="N63" i="6"/>
  <c r="E56" i="17"/>
  <c r="D56" i="18"/>
  <c r="D56" i="19"/>
  <c r="D56" i="20"/>
  <c r="D56" i="17"/>
  <c r="H59" i="6"/>
  <c r="H58" i="6"/>
  <c r="H57" i="6"/>
  <c r="E56" i="18"/>
  <c r="E56" i="19"/>
  <c r="CF29" i="13"/>
  <c r="CF26" i="13"/>
  <c r="CF33" i="13"/>
  <c r="CE33" i="13"/>
  <c r="CH21" i="13"/>
  <c r="CE29" i="13"/>
  <c r="CF19" i="13"/>
  <c r="CE19" i="13"/>
  <c r="U57" i="12"/>
  <c r="V57" i="12" s="1"/>
  <c r="U56" i="12"/>
  <c r="V56" i="12" s="1"/>
  <c r="U55" i="12"/>
  <c r="V55" i="12" s="1"/>
  <c r="U54" i="12"/>
  <c r="V54" i="12" s="1"/>
  <c r="T53" i="12"/>
  <c r="U53" i="12"/>
  <c r="V53" i="12" s="1"/>
  <c r="T49" i="12"/>
  <c r="CE26" i="13" l="1"/>
  <c r="CE39" i="13" s="1"/>
  <c r="CE41" i="13" s="1"/>
  <c r="CF39" i="13"/>
  <c r="CF21" i="13"/>
  <c r="CE21" i="13"/>
  <c r="V49" i="12"/>
  <c r="U49" i="12"/>
  <c r="CF41" i="13" l="1"/>
  <c r="CH39" i="13"/>
  <c r="CH41" i="13" s="1"/>
  <c r="T6" i="12" l="1"/>
  <c r="U6" i="12"/>
  <c r="V6" i="12"/>
  <c r="T9" i="12"/>
  <c r="U9" i="12"/>
  <c r="V9" i="12"/>
  <c r="T13" i="12"/>
  <c r="U13" i="12"/>
  <c r="V13" i="12"/>
  <c r="T25" i="12"/>
  <c r="U25" i="12"/>
  <c r="V25" i="12"/>
  <c r="T27" i="12"/>
  <c r="U27" i="12"/>
  <c r="V27" i="12"/>
  <c r="T28" i="12"/>
  <c r="U28" i="12"/>
  <c r="V28" i="12"/>
  <c r="T30" i="12"/>
  <c r="U30" i="12"/>
  <c r="U89" i="12" s="1"/>
  <c r="V30" i="12"/>
  <c r="T31" i="12"/>
  <c r="U31" i="12"/>
  <c r="V31" i="12"/>
  <c r="T32" i="12"/>
  <c r="U32" i="12"/>
  <c r="U91" i="12" s="1"/>
  <c r="V32" i="12"/>
  <c r="T34" i="12"/>
  <c r="U93" i="12" s="1"/>
  <c r="U34" i="12"/>
  <c r="V34" i="12"/>
  <c r="T35" i="12"/>
  <c r="U35" i="12"/>
  <c r="V35" i="12"/>
  <c r="T36" i="12"/>
  <c r="U36" i="12"/>
  <c r="V36" i="12"/>
  <c r="T37" i="12"/>
  <c r="U37" i="12"/>
  <c r="U96" i="12" s="1"/>
  <c r="V37" i="12"/>
  <c r="T38" i="12"/>
  <c r="U97" i="12" s="1"/>
  <c r="U38" i="12"/>
  <c r="V38" i="12"/>
  <c r="T44" i="12"/>
  <c r="U44" i="12"/>
  <c r="V44" i="12"/>
  <c r="T59" i="12"/>
  <c r="U59" i="12"/>
  <c r="V59" i="12"/>
  <c r="W59" i="12" s="1"/>
  <c r="V86" i="12"/>
  <c r="T99" i="12"/>
  <c r="U99" i="12"/>
  <c r="V99" i="12"/>
  <c r="V97" i="12" l="1"/>
  <c r="V93" i="12"/>
  <c r="T19" i="12"/>
  <c r="T21" i="12" s="1"/>
  <c r="V26" i="12"/>
  <c r="U95" i="12"/>
  <c r="V94" i="12"/>
  <c r="V33" i="12"/>
  <c r="V52" i="12" s="1"/>
  <c r="T33" i="12"/>
  <c r="T52" i="12" s="1"/>
  <c r="V90" i="12"/>
  <c r="V29" i="12"/>
  <c r="V48" i="12" s="1"/>
  <c r="V89" i="12"/>
  <c r="U90" i="12"/>
  <c r="V19" i="12"/>
  <c r="V21" i="12" s="1"/>
  <c r="U21" i="12"/>
  <c r="U26" i="12"/>
  <c r="T26" i="12"/>
  <c r="V95" i="12"/>
  <c r="U94" i="12"/>
  <c r="V91" i="12"/>
  <c r="V87" i="12"/>
  <c r="U86" i="12"/>
  <c r="U33" i="12"/>
  <c r="U29" i="12"/>
  <c r="V88" i="12" s="1"/>
  <c r="V96" i="12"/>
  <c r="U87" i="12"/>
  <c r="T29" i="12"/>
  <c r="D55" i="6"/>
  <c r="E55" i="6"/>
  <c r="CD25" i="13"/>
  <c r="A44" i="21"/>
  <c r="A45" i="21"/>
  <c r="A46" i="21"/>
  <c r="A47" i="21"/>
  <c r="A48" i="21"/>
  <c r="D54" i="6"/>
  <c r="D54" i="18" s="1"/>
  <c r="E54" i="6"/>
  <c r="E54" i="18" s="1"/>
  <c r="CB87" i="13"/>
  <c r="CC87" i="13"/>
  <c r="CB88" i="13"/>
  <c r="CC88" i="13"/>
  <c r="CB90" i="13"/>
  <c r="CC90" i="13"/>
  <c r="CB91" i="13"/>
  <c r="CC91" i="13"/>
  <c r="CB92" i="13"/>
  <c r="CC92" i="13"/>
  <c r="CB94" i="13"/>
  <c r="CC94" i="13"/>
  <c r="CB95" i="13"/>
  <c r="CC95" i="13"/>
  <c r="CB96" i="13"/>
  <c r="CC96" i="13"/>
  <c r="CB97" i="13"/>
  <c r="CC97" i="13"/>
  <c r="CB98" i="13"/>
  <c r="CC98" i="13"/>
  <c r="CB47" i="13"/>
  <c r="CC47" i="13"/>
  <c r="CB48" i="13"/>
  <c r="CC48" i="13"/>
  <c r="CB50" i="13"/>
  <c r="CC50" i="13"/>
  <c r="CB51" i="13"/>
  <c r="CC51" i="13"/>
  <c r="CB52" i="13"/>
  <c r="CC52" i="13"/>
  <c r="CB54" i="13"/>
  <c r="CC54" i="13"/>
  <c r="CB55" i="13"/>
  <c r="CC55" i="13"/>
  <c r="CB56" i="13"/>
  <c r="CC56" i="13"/>
  <c r="CB57" i="13"/>
  <c r="CC57" i="13"/>
  <c r="CB58" i="13"/>
  <c r="CC58" i="13"/>
  <c r="D55" i="19" l="1"/>
  <c r="D55" i="18"/>
  <c r="D55" i="20"/>
  <c r="D55" i="17"/>
  <c r="E55" i="18"/>
  <c r="E55" i="20"/>
  <c r="E55" i="19"/>
  <c r="E55" i="17"/>
  <c r="V92" i="12"/>
  <c r="T45" i="12"/>
  <c r="V45" i="12"/>
  <c r="W45" i="12" s="1"/>
  <c r="U45" i="12"/>
  <c r="H55" i="6"/>
  <c r="V39" i="12"/>
  <c r="V58" i="12" s="1"/>
  <c r="V85" i="12"/>
  <c r="U85" i="12"/>
  <c r="T48" i="12"/>
  <c r="U48" i="12"/>
  <c r="W48" i="12" s="1"/>
  <c r="U88" i="12"/>
  <c r="T39" i="12"/>
  <c r="U39" i="12"/>
  <c r="U92" i="12"/>
  <c r="U52" i="12"/>
  <c r="W52" i="12" s="1"/>
  <c r="H54" i="6"/>
  <c r="Q84" i="15"/>
  <c r="V41" i="12" l="1"/>
  <c r="V166" i="12" s="1"/>
  <c r="V171" i="12"/>
  <c r="V173" i="12"/>
  <c r="V175" i="12"/>
  <c r="V181" i="12"/>
  <c r="V170" i="12"/>
  <c r="V172" i="12"/>
  <c r="V176" i="12"/>
  <c r="V178" i="12"/>
  <c r="V180" i="12"/>
  <c r="V168" i="12"/>
  <c r="V179" i="12"/>
  <c r="CD29" i="13"/>
  <c r="CD33" i="13"/>
  <c r="V60" i="12"/>
  <c r="CD26" i="13"/>
  <c r="U98" i="12"/>
  <c r="U58" i="12"/>
  <c r="W58" i="12" s="1"/>
  <c r="U41" i="12"/>
  <c r="T58" i="12"/>
  <c r="T41" i="12"/>
  <c r="V98" i="12"/>
  <c r="A46" i="23"/>
  <c r="A47" i="23"/>
  <c r="A48" i="23"/>
  <c r="A49" i="23"/>
  <c r="A50" i="23"/>
  <c r="A108" i="23" s="1"/>
  <c r="A51" i="23"/>
  <c r="A109" i="23" s="1"/>
  <c r="A110" i="23"/>
  <c r="A111" i="23"/>
  <c r="A112" i="23"/>
  <c r="A42" i="21"/>
  <c r="A43" i="21"/>
  <c r="A53" i="20"/>
  <c r="A54" i="20"/>
  <c r="A53" i="19"/>
  <c r="A54" i="19"/>
  <c r="A53" i="17"/>
  <c r="A54" i="17"/>
  <c r="BW34" i="13"/>
  <c r="BX34" i="13"/>
  <c r="BY34" i="13"/>
  <c r="BW35" i="13"/>
  <c r="BX35" i="13"/>
  <c r="BY35" i="13"/>
  <c r="BW36" i="13"/>
  <c r="BX36" i="13"/>
  <c r="BY36" i="13"/>
  <c r="BW37" i="13"/>
  <c r="BX37" i="13"/>
  <c r="BY37" i="13"/>
  <c r="BW38" i="13"/>
  <c r="BX38" i="13"/>
  <c r="BY38" i="13"/>
  <c r="BV35" i="13"/>
  <c r="BV36" i="13"/>
  <c r="BV37" i="13"/>
  <c r="BV38" i="13"/>
  <c r="BV34" i="13"/>
  <c r="BW30" i="13"/>
  <c r="BX30" i="13"/>
  <c r="BY30" i="13"/>
  <c r="BW31" i="13"/>
  <c r="BX31" i="13"/>
  <c r="BY31" i="13"/>
  <c r="BW32" i="13"/>
  <c r="BX32" i="13"/>
  <c r="BY32" i="13"/>
  <c r="BV31" i="13"/>
  <c r="BV32" i="13"/>
  <c r="BV30" i="13"/>
  <c r="BW27" i="13"/>
  <c r="BX27" i="13"/>
  <c r="BY27" i="13"/>
  <c r="BW28" i="13"/>
  <c r="BX28" i="13"/>
  <c r="BY28" i="13"/>
  <c r="BV28" i="13"/>
  <c r="BV27" i="13"/>
  <c r="CC6" i="13"/>
  <c r="CD6" i="13"/>
  <c r="CC9" i="13"/>
  <c r="CD9" i="13"/>
  <c r="CC13" i="13"/>
  <c r="CD13" i="13"/>
  <c r="CC25" i="13"/>
  <c r="CC45" i="13" s="1"/>
  <c r="CD39" i="13" l="1"/>
  <c r="CC85" i="13"/>
  <c r="CC105" i="13" s="1"/>
  <c r="CC65" i="13"/>
  <c r="V167" i="12"/>
  <c r="V174" i="12"/>
  <c r="V177" i="12"/>
  <c r="V169" i="12"/>
  <c r="T169" i="12"/>
  <c r="T170" i="12"/>
  <c r="T171" i="12"/>
  <c r="T172" i="12"/>
  <c r="T173" i="12"/>
  <c r="T174" i="12"/>
  <c r="T175" i="12"/>
  <c r="T176" i="12"/>
  <c r="T177" i="12"/>
  <c r="T178" i="12"/>
  <c r="T180" i="12"/>
  <c r="T181" i="12"/>
  <c r="T167" i="12"/>
  <c r="T168" i="12"/>
  <c r="T166" i="12"/>
  <c r="U169" i="12"/>
  <c r="U171" i="12"/>
  <c r="U173" i="12"/>
  <c r="U175" i="12"/>
  <c r="U177" i="12"/>
  <c r="U181" i="12"/>
  <c r="U170" i="12"/>
  <c r="U172" i="12"/>
  <c r="U174" i="12"/>
  <c r="U176" i="12"/>
  <c r="U178" i="12"/>
  <c r="U180" i="12"/>
  <c r="U167" i="12"/>
  <c r="U168" i="12"/>
  <c r="U166" i="12"/>
  <c r="U179" i="12"/>
  <c r="T179" i="12"/>
  <c r="U60" i="12"/>
  <c r="W60" i="12" s="1"/>
  <c r="U100" i="12"/>
  <c r="T60" i="12"/>
  <c r="V100" i="12"/>
  <c r="CD19" i="13"/>
  <c r="CC19" i="13"/>
  <c r="B51" i="23"/>
  <c r="A43" i="23"/>
  <c r="A44" i="23"/>
  <c r="A45" i="23"/>
  <c r="A107" i="23"/>
  <c r="A52" i="17"/>
  <c r="CD41" i="13" l="1"/>
  <c r="CC21" i="13"/>
  <c r="CD21" i="13"/>
  <c r="D53" i="6"/>
  <c r="E53" i="6"/>
  <c r="D52" i="6"/>
  <c r="D52" i="18" s="1"/>
  <c r="E52" i="6"/>
  <c r="E52" i="18" s="1"/>
  <c r="D3" i="6"/>
  <c r="E3" i="6"/>
  <c r="BZ47" i="13"/>
  <c r="CA47" i="13"/>
  <c r="BZ48" i="13"/>
  <c r="CA48" i="13"/>
  <c r="BZ50" i="13"/>
  <c r="CA50" i="13"/>
  <c r="BZ51" i="13"/>
  <c r="CA51" i="13"/>
  <c r="BZ52" i="13"/>
  <c r="CA52" i="13"/>
  <c r="BZ54" i="13"/>
  <c r="CA54" i="13"/>
  <c r="BZ55" i="13"/>
  <c r="CA55" i="13"/>
  <c r="BZ56" i="13"/>
  <c r="CA56" i="13"/>
  <c r="BZ57" i="13"/>
  <c r="CA57" i="13"/>
  <c r="BZ58" i="13"/>
  <c r="CA58" i="13"/>
  <c r="BZ87" i="13"/>
  <c r="CA87" i="13"/>
  <c r="BZ88" i="13"/>
  <c r="CA88" i="13"/>
  <c r="BZ90" i="13"/>
  <c r="CA90" i="13"/>
  <c r="BZ91" i="13"/>
  <c r="CA91" i="13"/>
  <c r="BZ92" i="13"/>
  <c r="CA92" i="13"/>
  <c r="BZ94" i="13"/>
  <c r="CA94" i="13"/>
  <c r="BZ95" i="13"/>
  <c r="CA95" i="13"/>
  <c r="BZ96" i="13"/>
  <c r="CA96" i="13"/>
  <c r="BZ97" i="13"/>
  <c r="CA97" i="13"/>
  <c r="BZ98" i="13"/>
  <c r="CA98" i="13"/>
  <c r="CB25" i="13"/>
  <c r="CB45" i="13" s="1"/>
  <c r="CB13" i="13"/>
  <c r="CB9" i="13"/>
  <c r="CB6" i="13"/>
  <c r="R99" i="12"/>
  <c r="S99" i="12"/>
  <c r="CA6" i="13"/>
  <c r="CA9" i="13"/>
  <c r="CA13" i="13"/>
  <c r="CA25" i="13"/>
  <c r="CA45" i="13" s="1"/>
  <c r="CA65" i="13" s="1"/>
  <c r="CA85" i="13" s="1"/>
  <c r="CA105" i="13" s="1"/>
  <c r="D53" i="18" l="1"/>
  <c r="E53" i="18"/>
  <c r="CB85" i="13"/>
  <c r="CB105" i="13" s="1"/>
  <c r="CB65" i="13"/>
  <c r="CB46" i="13"/>
  <c r="CC46" i="13"/>
  <c r="B48" i="21"/>
  <c r="CB49" i="13"/>
  <c r="CC49" i="13"/>
  <c r="CB53" i="13"/>
  <c r="CC53" i="13"/>
  <c r="C48" i="21"/>
  <c r="B48" i="23"/>
  <c r="B50" i="23"/>
  <c r="E54" i="20"/>
  <c r="E54" i="19"/>
  <c r="E54" i="17"/>
  <c r="E53" i="19"/>
  <c r="E53" i="17"/>
  <c r="B49" i="23"/>
  <c r="E53" i="20"/>
  <c r="D54" i="19"/>
  <c r="D54" i="17"/>
  <c r="D54" i="20"/>
  <c r="D53" i="20"/>
  <c r="D53" i="19"/>
  <c r="D53" i="17"/>
  <c r="D52" i="17"/>
  <c r="H53" i="6"/>
  <c r="H52" i="6"/>
  <c r="E52" i="17"/>
  <c r="CB19" i="13"/>
  <c r="CA19" i="13"/>
  <c r="CB59" i="13" l="1"/>
  <c r="CC59" i="13"/>
  <c r="CB21" i="13"/>
  <c r="CA21" i="13"/>
  <c r="CB61" i="13" l="1"/>
  <c r="CC61" i="13"/>
  <c r="A36" i="23" l="1"/>
  <c r="A37" i="23"/>
  <c r="A38" i="23"/>
  <c r="A39" i="23"/>
  <c r="A40" i="23"/>
  <c r="A41" i="23"/>
  <c r="A42" i="23"/>
  <c r="A100" i="23" s="1"/>
  <c r="A101" i="23"/>
  <c r="A102" i="23"/>
  <c r="A103" i="23"/>
  <c r="A104" i="23"/>
  <c r="A105" i="23"/>
  <c r="A106" i="23"/>
  <c r="A51" i="20"/>
  <c r="A52" i="20"/>
  <c r="A51" i="19"/>
  <c r="A52" i="19"/>
  <c r="A50" i="18"/>
  <c r="A51" i="18"/>
  <c r="A50" i="17"/>
  <c r="A51" i="17"/>
  <c r="D51" i="6"/>
  <c r="B47" i="21" s="1"/>
  <c r="E51" i="6"/>
  <c r="C47" i="21" s="1"/>
  <c r="BU47" i="13"/>
  <c r="BV47" i="13"/>
  <c r="BW47" i="13"/>
  <c r="BX47" i="13"/>
  <c r="BY47" i="13"/>
  <c r="BU48" i="13"/>
  <c r="BV48" i="13"/>
  <c r="BW48" i="13"/>
  <c r="BX48" i="13"/>
  <c r="BY48" i="13"/>
  <c r="BU50" i="13"/>
  <c r="BV50" i="13"/>
  <c r="BW50" i="13"/>
  <c r="BX50" i="13"/>
  <c r="BY50" i="13"/>
  <c r="BU51" i="13"/>
  <c r="BV51" i="13"/>
  <c r="BW51" i="13"/>
  <c r="BX51" i="13"/>
  <c r="BY51" i="13"/>
  <c r="BU52" i="13"/>
  <c r="BV52" i="13"/>
  <c r="BW52" i="13"/>
  <c r="BX52" i="13"/>
  <c r="BY52" i="13"/>
  <c r="BU54" i="13"/>
  <c r="BV54" i="13"/>
  <c r="BW54" i="13"/>
  <c r="BX54" i="13"/>
  <c r="BY54" i="13"/>
  <c r="BU55" i="13"/>
  <c r="BV55" i="13"/>
  <c r="BW55" i="13"/>
  <c r="BX55" i="13"/>
  <c r="BY55" i="13"/>
  <c r="BU56" i="13"/>
  <c r="BV56" i="13"/>
  <c r="BW56" i="13"/>
  <c r="BX56" i="13"/>
  <c r="BY56" i="13"/>
  <c r="BU57" i="13"/>
  <c r="BV57" i="13"/>
  <c r="BW57" i="13"/>
  <c r="BX57" i="13"/>
  <c r="BY57" i="13"/>
  <c r="BU58" i="13"/>
  <c r="BV58" i="13"/>
  <c r="BW58" i="13"/>
  <c r="BX58" i="13"/>
  <c r="BY58" i="13"/>
  <c r="BU87" i="13"/>
  <c r="BV87" i="13"/>
  <c r="BW87" i="13"/>
  <c r="BX87" i="13"/>
  <c r="BY87" i="13"/>
  <c r="BU88" i="13"/>
  <c r="BV88" i="13"/>
  <c r="BW88" i="13"/>
  <c r="BX88" i="13"/>
  <c r="BY88" i="13"/>
  <c r="BU90" i="13"/>
  <c r="BV90" i="13"/>
  <c r="BW90" i="13"/>
  <c r="BX90" i="13"/>
  <c r="BY90" i="13"/>
  <c r="BU91" i="13"/>
  <c r="BV91" i="13"/>
  <c r="BW91" i="13"/>
  <c r="BX91" i="13"/>
  <c r="BY91" i="13"/>
  <c r="BU92" i="13"/>
  <c r="BV92" i="13"/>
  <c r="BW92" i="13"/>
  <c r="BX92" i="13"/>
  <c r="BY92" i="13"/>
  <c r="BU94" i="13"/>
  <c r="BV94" i="13"/>
  <c r="BW94" i="13"/>
  <c r="BX94" i="13"/>
  <c r="BY94" i="13"/>
  <c r="BU95" i="13"/>
  <c r="BV95" i="13"/>
  <c r="BW95" i="13"/>
  <c r="BX95" i="13"/>
  <c r="BY95" i="13"/>
  <c r="BU96" i="13"/>
  <c r="BV96" i="13"/>
  <c r="BW96" i="13"/>
  <c r="BX96" i="13"/>
  <c r="BY96" i="13"/>
  <c r="BU97" i="13"/>
  <c r="BV97" i="13"/>
  <c r="BW97" i="13"/>
  <c r="BX97" i="13"/>
  <c r="BY97" i="13"/>
  <c r="BU98" i="13"/>
  <c r="BV98" i="13"/>
  <c r="BW98" i="13"/>
  <c r="BX98" i="13"/>
  <c r="BY98" i="13"/>
  <c r="BS34" i="13"/>
  <c r="BT34" i="13"/>
  <c r="BU34" i="13"/>
  <c r="BS35" i="13"/>
  <c r="BT35" i="13"/>
  <c r="BU35" i="13"/>
  <c r="BS36" i="13"/>
  <c r="BT36" i="13"/>
  <c r="BU36" i="13"/>
  <c r="BS37" i="13"/>
  <c r="BT37" i="13"/>
  <c r="BU37" i="13"/>
  <c r="BS38" i="13"/>
  <c r="BT38" i="13"/>
  <c r="BU38" i="13"/>
  <c r="BR35" i="13"/>
  <c r="BR36" i="13"/>
  <c r="BR37" i="13"/>
  <c r="BR38" i="13"/>
  <c r="BR34" i="13"/>
  <c r="BO34" i="13"/>
  <c r="BP34" i="13"/>
  <c r="BQ34" i="13"/>
  <c r="BO35" i="13"/>
  <c r="BP35" i="13"/>
  <c r="BQ35" i="13"/>
  <c r="BO36" i="13"/>
  <c r="BP36" i="13"/>
  <c r="BQ36" i="13"/>
  <c r="BO37" i="13"/>
  <c r="BP37" i="13"/>
  <c r="BQ37" i="13"/>
  <c r="BO38" i="13"/>
  <c r="BP38" i="13"/>
  <c r="BQ38" i="13"/>
  <c r="BN35" i="13"/>
  <c r="BN36" i="13"/>
  <c r="BN37" i="13"/>
  <c r="BN38" i="13"/>
  <c r="BO30" i="13"/>
  <c r="BP30" i="13"/>
  <c r="BQ30" i="13"/>
  <c r="BO31" i="13"/>
  <c r="BP31" i="13"/>
  <c r="BQ31" i="13"/>
  <c r="BO32" i="13"/>
  <c r="BP32" i="13"/>
  <c r="BQ32" i="13"/>
  <c r="BN30" i="13"/>
  <c r="BN31" i="13"/>
  <c r="BN32" i="13"/>
  <c r="BS30" i="13"/>
  <c r="BT30" i="13"/>
  <c r="BU30" i="13"/>
  <c r="BS31" i="13"/>
  <c r="BT31" i="13"/>
  <c r="BU31" i="13"/>
  <c r="BS32" i="13"/>
  <c r="BT32" i="13"/>
  <c r="BU32" i="13"/>
  <c r="BR31" i="13"/>
  <c r="BR32" i="13"/>
  <c r="BR30" i="13"/>
  <c r="BS27" i="13"/>
  <c r="BT27" i="13"/>
  <c r="BU27" i="13"/>
  <c r="BS28" i="13"/>
  <c r="BT28" i="13"/>
  <c r="BU28" i="13"/>
  <c r="BR28" i="13"/>
  <c r="BR27" i="13"/>
  <c r="BZ25" i="13"/>
  <c r="BZ45" i="13" s="1"/>
  <c r="BZ65" i="13" s="1"/>
  <c r="BZ85" i="13" s="1"/>
  <c r="BZ105" i="13" s="1"/>
  <c r="BZ13" i="13"/>
  <c r="BZ9" i="13"/>
  <c r="BZ6" i="13"/>
  <c r="D46" i="6"/>
  <c r="E46" i="6"/>
  <c r="B42" i="23" s="1"/>
  <c r="D47" i="6"/>
  <c r="E47" i="6"/>
  <c r="B43" i="23" s="1"/>
  <c r="D48" i="6"/>
  <c r="B44" i="21" s="1"/>
  <c r="E48" i="6"/>
  <c r="C44" i="21" s="1"/>
  <c r="D49" i="6"/>
  <c r="B45" i="21" s="1"/>
  <c r="E49" i="6"/>
  <c r="C45" i="21" s="1"/>
  <c r="D50" i="6"/>
  <c r="B46" i="21" s="1"/>
  <c r="E50" i="6"/>
  <c r="C46" i="21" s="1"/>
  <c r="D41" i="6"/>
  <c r="E41" i="6"/>
  <c r="B37" i="23" s="1"/>
  <c r="D42" i="6"/>
  <c r="E42" i="6"/>
  <c r="B38" i="23" s="1"/>
  <c r="D43" i="6"/>
  <c r="E43" i="6"/>
  <c r="B39" i="23" s="1"/>
  <c r="D44" i="6"/>
  <c r="E44" i="6"/>
  <c r="B40" i="23" s="1"/>
  <c r="D45" i="6"/>
  <c r="E45" i="6"/>
  <c r="B41" i="23" s="1"/>
  <c r="A39" i="21"/>
  <c r="A40" i="21"/>
  <c r="A41" i="21"/>
  <c r="A49" i="20"/>
  <c r="A50" i="20"/>
  <c r="A50" i="19"/>
  <c r="BT87" i="13"/>
  <c r="BT88" i="13"/>
  <c r="BT90" i="13"/>
  <c r="BT91" i="13"/>
  <c r="BT92" i="13"/>
  <c r="BT94" i="13"/>
  <c r="BT95" i="13"/>
  <c r="BT96" i="13"/>
  <c r="BT97" i="13"/>
  <c r="BT98" i="13"/>
  <c r="BT47" i="13"/>
  <c r="BT48" i="13"/>
  <c r="BT50" i="13"/>
  <c r="BT51" i="13"/>
  <c r="BT52" i="13"/>
  <c r="BT54" i="13"/>
  <c r="BT55" i="13"/>
  <c r="BT56" i="13"/>
  <c r="BT57" i="13"/>
  <c r="BT58" i="13"/>
  <c r="BX25" i="13"/>
  <c r="BX45" i="13" s="1"/>
  <c r="BX65" i="13" s="1"/>
  <c r="BX85" i="13" s="1"/>
  <c r="BX105" i="13" s="1"/>
  <c r="BX13" i="13"/>
  <c r="CB93" i="13" s="1"/>
  <c r="BX9" i="13"/>
  <c r="CB89" i="13" s="1"/>
  <c r="BX6" i="13"/>
  <c r="CB86" i="13" s="1"/>
  <c r="Q99" i="12"/>
  <c r="Q59" i="12"/>
  <c r="R59" i="12"/>
  <c r="S59" i="12"/>
  <c r="S25" i="12"/>
  <c r="S44" i="12" s="1"/>
  <c r="R25" i="12"/>
  <c r="R44" i="12" s="1"/>
  <c r="S13" i="12"/>
  <c r="S9" i="12"/>
  <c r="S6" i="12"/>
  <c r="BS47" i="13"/>
  <c r="BS48" i="13"/>
  <c r="BS50" i="13"/>
  <c r="BS51" i="13"/>
  <c r="BS52" i="13"/>
  <c r="BS54" i="13"/>
  <c r="BS55" i="13"/>
  <c r="BS56" i="13"/>
  <c r="BS57" i="13"/>
  <c r="BS58" i="13"/>
  <c r="BU112" i="13" l="1"/>
  <c r="BY112" i="13"/>
  <c r="BS110" i="13"/>
  <c r="BW110" i="13"/>
  <c r="BR115" i="13"/>
  <c r="BV115" i="13"/>
  <c r="BU117" i="13"/>
  <c r="BY117" i="13"/>
  <c r="BS115" i="13"/>
  <c r="BW115" i="13"/>
  <c r="BW108" i="13"/>
  <c r="BT112" i="13"/>
  <c r="BX112" i="13"/>
  <c r="BS111" i="13"/>
  <c r="BW111" i="13"/>
  <c r="BR118" i="13"/>
  <c r="BV118" i="13"/>
  <c r="BS116" i="13"/>
  <c r="BW116" i="13"/>
  <c r="BV108" i="13"/>
  <c r="BY107" i="13"/>
  <c r="BR112" i="13"/>
  <c r="BV112" i="13"/>
  <c r="BS112" i="13"/>
  <c r="BW112" i="13"/>
  <c r="BU110" i="13"/>
  <c r="BY110" i="13"/>
  <c r="BR117" i="13"/>
  <c r="BV117" i="13"/>
  <c r="BT118" i="13"/>
  <c r="BX118" i="13"/>
  <c r="BS117" i="13"/>
  <c r="BW117" i="13"/>
  <c r="BU115" i="13"/>
  <c r="BY115" i="13"/>
  <c r="BT114" i="13"/>
  <c r="BX114" i="13"/>
  <c r="BX108" i="13"/>
  <c r="BW107" i="13"/>
  <c r="BT111" i="13"/>
  <c r="BX111" i="13"/>
  <c r="BV114" i="13"/>
  <c r="BT116" i="13"/>
  <c r="BX116" i="13"/>
  <c r="BV107" i="13"/>
  <c r="BR110" i="13"/>
  <c r="BV110" i="13"/>
  <c r="BU118" i="13"/>
  <c r="BY118" i="13"/>
  <c r="BT117" i="13"/>
  <c r="BX117" i="13"/>
  <c r="BU114" i="13"/>
  <c r="BY114" i="13"/>
  <c r="BY108" i="13"/>
  <c r="BX107" i="13"/>
  <c r="BR111" i="13"/>
  <c r="BV111" i="13"/>
  <c r="BU111" i="13"/>
  <c r="BY111" i="13"/>
  <c r="BT110" i="13"/>
  <c r="BX110" i="13"/>
  <c r="BR116" i="13"/>
  <c r="BV116" i="13"/>
  <c r="BS118" i="13"/>
  <c r="BW118" i="13"/>
  <c r="BU116" i="13"/>
  <c r="BY116" i="13"/>
  <c r="BT115" i="13"/>
  <c r="BX115" i="13"/>
  <c r="BS114" i="13"/>
  <c r="BW114" i="13"/>
  <c r="B42" i="21"/>
  <c r="B47" i="23"/>
  <c r="C43" i="21"/>
  <c r="B46" i="23"/>
  <c r="C42" i="21"/>
  <c r="B45" i="23"/>
  <c r="B44" i="23"/>
  <c r="B43" i="21"/>
  <c r="CA49" i="13"/>
  <c r="CA53" i="13"/>
  <c r="BU68" i="13"/>
  <c r="BU76" i="13"/>
  <c r="CA46" i="13"/>
  <c r="E52" i="20"/>
  <c r="D50" i="18"/>
  <c r="D52" i="20"/>
  <c r="BU72" i="13"/>
  <c r="E50" i="18"/>
  <c r="E51" i="18"/>
  <c r="E51" i="20"/>
  <c r="H45" i="6"/>
  <c r="D51" i="17"/>
  <c r="D51" i="18"/>
  <c r="D51" i="19"/>
  <c r="D51" i="20"/>
  <c r="BZ19" i="13"/>
  <c r="BU67" i="13"/>
  <c r="BU75" i="13"/>
  <c r="BU77" i="13"/>
  <c r="BU78" i="13"/>
  <c r="BU74" i="13"/>
  <c r="BU71" i="13"/>
  <c r="BU70" i="13"/>
  <c r="D50" i="19"/>
  <c r="H50" i="6"/>
  <c r="D50" i="17"/>
  <c r="D52" i="19"/>
  <c r="E51" i="17"/>
  <c r="E50" i="17"/>
  <c r="E52" i="19"/>
  <c r="E51" i="19"/>
  <c r="H43" i="6"/>
  <c r="H51" i="6"/>
  <c r="H48" i="6"/>
  <c r="H41" i="6"/>
  <c r="H44" i="6"/>
  <c r="H42" i="6"/>
  <c r="H46" i="6"/>
  <c r="H49" i="6"/>
  <c r="BT77" i="13"/>
  <c r="H47" i="6"/>
  <c r="D50" i="20"/>
  <c r="E50" i="20"/>
  <c r="E50" i="19"/>
  <c r="BX19" i="13"/>
  <c r="CB99" i="13" s="1"/>
  <c r="S37" i="12"/>
  <c r="T96" i="12" s="1"/>
  <c r="S35" i="12"/>
  <c r="T94" i="12" s="1"/>
  <c r="S36" i="12"/>
  <c r="T95" i="12" s="1"/>
  <c r="S38" i="12"/>
  <c r="T97" i="12" s="1"/>
  <c r="S34" i="12"/>
  <c r="T93" i="12" s="1"/>
  <c r="S31" i="12"/>
  <c r="T90" i="12" s="1"/>
  <c r="S32" i="12"/>
  <c r="T91" i="12" s="1"/>
  <c r="S30" i="12"/>
  <c r="T89" i="12" s="1"/>
  <c r="S28" i="12"/>
  <c r="S27" i="12"/>
  <c r="S19" i="12"/>
  <c r="BT25" i="13"/>
  <c r="BT45" i="13" s="1"/>
  <c r="BT65" i="13" s="1"/>
  <c r="BT85" i="13" s="1"/>
  <c r="BT105" i="13" s="1"/>
  <c r="BU25" i="13"/>
  <c r="BU45" i="13" s="1"/>
  <c r="BU65" i="13" s="1"/>
  <c r="BU85" i="13" s="1"/>
  <c r="BU105" i="13" s="1"/>
  <c r="BV25" i="13"/>
  <c r="BV45" i="13" s="1"/>
  <c r="BV65" i="13" s="1"/>
  <c r="BV85" i="13" s="1"/>
  <c r="BV105" i="13" s="1"/>
  <c r="BW25" i="13"/>
  <c r="BW45" i="13" s="1"/>
  <c r="BW65" i="13" s="1"/>
  <c r="BW85" i="13" s="1"/>
  <c r="BW105" i="13" s="1"/>
  <c r="BY25" i="13"/>
  <c r="BY45" i="13" s="1"/>
  <c r="BY65" i="13" s="1"/>
  <c r="BY85" i="13" s="1"/>
  <c r="BY105" i="13" s="1"/>
  <c r="BW13" i="13"/>
  <c r="CA93" i="13" s="1"/>
  <c r="BW9" i="13"/>
  <c r="CA89" i="13" s="1"/>
  <c r="BW6" i="13"/>
  <c r="A49" i="17"/>
  <c r="BV13" i="13"/>
  <c r="BZ93" i="13" s="1"/>
  <c r="BV9" i="13"/>
  <c r="BZ89" i="13" s="1"/>
  <c r="BV6" i="13"/>
  <c r="BZ86" i="13" s="1"/>
  <c r="BR47" i="13"/>
  <c r="BR48" i="13"/>
  <c r="BR50" i="13"/>
  <c r="BR51" i="13"/>
  <c r="BR52" i="13"/>
  <c r="BR54" i="13"/>
  <c r="BR55" i="13"/>
  <c r="BR56" i="13"/>
  <c r="BR57" i="13"/>
  <c r="BR58" i="13"/>
  <c r="BR87" i="13"/>
  <c r="BS87" i="13"/>
  <c r="BR88" i="13"/>
  <c r="BS88" i="13"/>
  <c r="BR90" i="13"/>
  <c r="BS90" i="13"/>
  <c r="BR91" i="13"/>
  <c r="BS91" i="13"/>
  <c r="BR92" i="13"/>
  <c r="BS92" i="13"/>
  <c r="BR94" i="13"/>
  <c r="BS94" i="13"/>
  <c r="BR95" i="13"/>
  <c r="BS95" i="13"/>
  <c r="BR96" i="13"/>
  <c r="BS96" i="13"/>
  <c r="BR97" i="13"/>
  <c r="BS97" i="13"/>
  <c r="BR98" i="13"/>
  <c r="BS98" i="13"/>
  <c r="BT70" i="13"/>
  <c r="BT71" i="13"/>
  <c r="BT72" i="13"/>
  <c r="BU13" i="13"/>
  <c r="BU9" i="13"/>
  <c r="BU6" i="13"/>
  <c r="A46" i="20"/>
  <c r="A47" i="20"/>
  <c r="A48" i="20"/>
  <c r="A37" i="21"/>
  <c r="A38" i="21"/>
  <c r="A46" i="19"/>
  <c r="A47" i="19"/>
  <c r="A48" i="19"/>
  <c r="A49" i="19"/>
  <c r="A47" i="18"/>
  <c r="A48" i="18"/>
  <c r="A49" i="18"/>
  <c r="A46" i="17"/>
  <c r="A47" i="17"/>
  <c r="A48" i="17"/>
  <c r="E46" i="19"/>
  <c r="C40" i="21"/>
  <c r="D36" i="6"/>
  <c r="E36" i="6"/>
  <c r="B32" i="23" s="1"/>
  <c r="I36" i="6"/>
  <c r="D37" i="6"/>
  <c r="J37" i="6" s="1"/>
  <c r="E37" i="6"/>
  <c r="B33" i="23" s="1"/>
  <c r="I37" i="6"/>
  <c r="D38" i="6"/>
  <c r="J38" i="6" s="1"/>
  <c r="E38" i="6"/>
  <c r="K38" i="6" s="1"/>
  <c r="M38" i="6" s="1"/>
  <c r="I38" i="6"/>
  <c r="D39" i="6"/>
  <c r="J39" i="6" s="1"/>
  <c r="E39" i="6"/>
  <c r="B35" i="23" s="1"/>
  <c r="I39" i="6"/>
  <c r="D40" i="6"/>
  <c r="E40" i="6"/>
  <c r="B36" i="23" s="1"/>
  <c r="B23" i="2"/>
  <c r="BN87" i="13"/>
  <c r="BO87" i="13"/>
  <c r="BP87" i="13"/>
  <c r="BQ87" i="13"/>
  <c r="BN88" i="13"/>
  <c r="BO88" i="13"/>
  <c r="BP88" i="13"/>
  <c r="BQ88" i="13"/>
  <c r="BN90" i="13"/>
  <c r="BO90" i="13"/>
  <c r="BP90" i="13"/>
  <c r="BQ90" i="13"/>
  <c r="BN91" i="13"/>
  <c r="BO91" i="13"/>
  <c r="BP91" i="13"/>
  <c r="BQ91" i="13"/>
  <c r="BN92" i="13"/>
  <c r="BO92" i="13"/>
  <c r="BP92" i="13"/>
  <c r="BQ92" i="13"/>
  <c r="BN94" i="13"/>
  <c r="BO94" i="13"/>
  <c r="BP94" i="13"/>
  <c r="BQ94" i="13"/>
  <c r="BN95" i="13"/>
  <c r="BO95" i="13"/>
  <c r="BP95" i="13"/>
  <c r="BQ95" i="13"/>
  <c r="BN96" i="13"/>
  <c r="BO96" i="13"/>
  <c r="BP96" i="13"/>
  <c r="BQ96" i="13"/>
  <c r="BN97" i="13"/>
  <c r="BO97" i="13"/>
  <c r="BP97" i="13"/>
  <c r="BQ97" i="13"/>
  <c r="BN98" i="13"/>
  <c r="BO98" i="13"/>
  <c r="BP98" i="13"/>
  <c r="BQ98" i="13"/>
  <c r="BN47" i="13"/>
  <c r="BO47" i="13"/>
  <c r="BP47" i="13"/>
  <c r="BQ47" i="13"/>
  <c r="BN48" i="13"/>
  <c r="BO48" i="13"/>
  <c r="BP48" i="13"/>
  <c r="BQ48" i="13"/>
  <c r="BN50" i="13"/>
  <c r="BO50" i="13"/>
  <c r="BP50" i="13"/>
  <c r="BQ50" i="13"/>
  <c r="BN51" i="13"/>
  <c r="BO51" i="13"/>
  <c r="BP51" i="13"/>
  <c r="BQ51" i="13"/>
  <c r="BN52" i="13"/>
  <c r="BO52" i="13"/>
  <c r="BP52" i="13"/>
  <c r="BQ52" i="13"/>
  <c r="BN54" i="13"/>
  <c r="BO54" i="13"/>
  <c r="BP54" i="13"/>
  <c r="BQ54" i="13"/>
  <c r="BN55" i="13"/>
  <c r="BO55" i="13"/>
  <c r="BP55" i="13"/>
  <c r="BQ55" i="13"/>
  <c r="BN56" i="13"/>
  <c r="BO56" i="13"/>
  <c r="BP56" i="13"/>
  <c r="BQ56" i="13"/>
  <c r="BN57" i="13"/>
  <c r="BO57" i="13"/>
  <c r="BP57" i="13"/>
  <c r="BQ57" i="13"/>
  <c r="BN58" i="13"/>
  <c r="BO58" i="13"/>
  <c r="BP58" i="13"/>
  <c r="BQ58" i="13"/>
  <c r="BN34" i="13"/>
  <c r="BR114" i="13" s="1"/>
  <c r="BO27" i="13"/>
  <c r="BS107" i="13" s="1"/>
  <c r="BP27" i="13"/>
  <c r="BQ27" i="13"/>
  <c r="BN27" i="13"/>
  <c r="BR107" i="13" s="1"/>
  <c r="BT6" i="13"/>
  <c r="BX86" i="13" s="1"/>
  <c r="BT9" i="13"/>
  <c r="BX89" i="13" s="1"/>
  <c r="BT13" i="13"/>
  <c r="BX93" i="13" s="1"/>
  <c r="L99" i="12"/>
  <c r="M99" i="12"/>
  <c r="N99" i="12"/>
  <c r="O99" i="12"/>
  <c r="P99" i="12"/>
  <c r="P66" i="12"/>
  <c r="P67" i="12"/>
  <c r="P69" i="12"/>
  <c r="P70" i="12"/>
  <c r="P71" i="12"/>
  <c r="P73" i="12"/>
  <c r="P74" i="12"/>
  <c r="P75" i="12"/>
  <c r="P76" i="12"/>
  <c r="P77" i="12"/>
  <c r="P79" i="12"/>
  <c r="P27" i="12"/>
  <c r="Q27" i="12"/>
  <c r="R27" i="12"/>
  <c r="P28" i="12"/>
  <c r="Q28" i="12"/>
  <c r="R28" i="12"/>
  <c r="P30" i="12"/>
  <c r="Q30" i="12"/>
  <c r="R30" i="12"/>
  <c r="P31" i="12"/>
  <c r="Q31" i="12"/>
  <c r="R31" i="12"/>
  <c r="P32" i="12"/>
  <c r="Q32" i="12"/>
  <c r="R32" i="12"/>
  <c r="P34" i="12"/>
  <c r="Q34" i="12"/>
  <c r="R34" i="12"/>
  <c r="P35" i="12"/>
  <c r="Q35" i="12"/>
  <c r="R35" i="12"/>
  <c r="P36" i="12"/>
  <c r="Q36" i="12"/>
  <c r="R36" i="12"/>
  <c r="P37" i="12"/>
  <c r="Q37" i="12"/>
  <c r="R37" i="12"/>
  <c r="P38" i="12"/>
  <c r="Q38" i="12"/>
  <c r="R38" i="12"/>
  <c r="R13" i="12"/>
  <c r="R9" i="12"/>
  <c r="R6" i="12"/>
  <c r="T87" i="12" l="1"/>
  <c r="T86" i="12"/>
  <c r="Q89" i="12"/>
  <c r="BT107" i="13"/>
  <c r="BU107" i="13"/>
  <c r="R97" i="12"/>
  <c r="R93" i="12"/>
  <c r="R87" i="12"/>
  <c r="S87" i="12"/>
  <c r="S93" i="12"/>
  <c r="S96" i="12"/>
  <c r="R94" i="12"/>
  <c r="R89" i="12"/>
  <c r="S89" i="12"/>
  <c r="S97" i="12"/>
  <c r="R95" i="12"/>
  <c r="R90" i="12"/>
  <c r="S91" i="12"/>
  <c r="S95" i="12"/>
  <c r="R96" i="12"/>
  <c r="R91" i="12"/>
  <c r="R86" i="12"/>
  <c r="S86" i="12"/>
  <c r="S90" i="12"/>
  <c r="S94" i="12"/>
  <c r="BZ21" i="13"/>
  <c r="CA59" i="13"/>
  <c r="BX46" i="13"/>
  <c r="CA86" i="13"/>
  <c r="Q97" i="12"/>
  <c r="S33" i="12"/>
  <c r="T92" i="12" s="1"/>
  <c r="B35" i="21"/>
  <c r="BU53" i="13"/>
  <c r="BV53" i="13"/>
  <c r="BW53" i="13"/>
  <c r="BX53" i="13"/>
  <c r="BU49" i="13"/>
  <c r="BV49" i="13"/>
  <c r="BX49" i="13"/>
  <c r="BW49" i="13"/>
  <c r="BU46" i="13"/>
  <c r="BV46" i="13"/>
  <c r="BW46" i="13"/>
  <c r="Q26" i="12"/>
  <c r="Q87" i="12"/>
  <c r="Q95" i="12"/>
  <c r="Q94" i="12"/>
  <c r="Q96" i="12"/>
  <c r="R19" i="12"/>
  <c r="S21" i="12"/>
  <c r="Q86" i="12"/>
  <c r="BT68" i="13"/>
  <c r="BT74" i="13"/>
  <c r="BQ75" i="13"/>
  <c r="BT78" i="13"/>
  <c r="E49" i="20"/>
  <c r="C41" i="21"/>
  <c r="C39" i="21"/>
  <c r="D49" i="19"/>
  <c r="B41" i="21"/>
  <c r="D49" i="20"/>
  <c r="D48" i="20"/>
  <c r="B40" i="21"/>
  <c r="D46" i="19"/>
  <c r="B39" i="21"/>
  <c r="B36" i="21"/>
  <c r="D49" i="17"/>
  <c r="BW19" i="13"/>
  <c r="CA99" i="13" s="1"/>
  <c r="BX21" i="13"/>
  <c r="CB101" i="13" s="1"/>
  <c r="BO76" i="13"/>
  <c r="Q93" i="12"/>
  <c r="Q91" i="12"/>
  <c r="Q90" i="12"/>
  <c r="S29" i="12"/>
  <c r="T88" i="12" s="1"/>
  <c r="S26" i="12"/>
  <c r="BP75" i="13"/>
  <c r="E49" i="17"/>
  <c r="BS78" i="13"/>
  <c r="BQ76" i="13"/>
  <c r="BT29" i="13"/>
  <c r="BT19" i="13"/>
  <c r="BX99" i="13" s="1"/>
  <c r="BT26" i="13"/>
  <c r="BU29" i="13"/>
  <c r="BT33" i="13"/>
  <c r="BQ78" i="13"/>
  <c r="BS71" i="13"/>
  <c r="BR71" i="13"/>
  <c r="BS77" i="13"/>
  <c r="BR72" i="13"/>
  <c r="BS72" i="13"/>
  <c r="BS68" i="13"/>
  <c r="Q33" i="12"/>
  <c r="R33" i="12"/>
  <c r="P33" i="12"/>
  <c r="P29" i="12"/>
  <c r="Q29" i="12"/>
  <c r="R29" i="12"/>
  <c r="P26" i="12"/>
  <c r="R26" i="12"/>
  <c r="E48" i="20"/>
  <c r="K36" i="6"/>
  <c r="M36" i="6" s="1"/>
  <c r="C32" i="23" s="1"/>
  <c r="K39" i="6"/>
  <c r="H39" i="6"/>
  <c r="K37" i="6"/>
  <c r="M37" i="6" s="1"/>
  <c r="Q37" i="6" s="1"/>
  <c r="H36" i="6"/>
  <c r="B34" i="23"/>
  <c r="D46" i="20"/>
  <c r="J36" i="6"/>
  <c r="D47" i="18"/>
  <c r="D47" i="19"/>
  <c r="D47" i="20"/>
  <c r="D47" i="17"/>
  <c r="E48" i="19"/>
  <c r="E47" i="18"/>
  <c r="E47" i="20"/>
  <c r="E49" i="19"/>
  <c r="E47" i="19"/>
  <c r="E46" i="20"/>
  <c r="BV19" i="13"/>
  <c r="BZ99" i="13" s="1"/>
  <c r="BQ67" i="13"/>
  <c r="BR77" i="13"/>
  <c r="BR78" i="13"/>
  <c r="BR75" i="13"/>
  <c r="BP77" i="13"/>
  <c r="BS29" i="13"/>
  <c r="B37" i="21"/>
  <c r="D49" i="18"/>
  <c r="B38" i="21"/>
  <c r="D48" i="18"/>
  <c r="D48" i="19"/>
  <c r="D48" i="17"/>
  <c r="D46" i="17"/>
  <c r="Q38" i="6"/>
  <c r="C34" i="23"/>
  <c r="H37" i="6"/>
  <c r="H40" i="6"/>
  <c r="E48" i="17"/>
  <c r="E47" i="17"/>
  <c r="E46" i="17"/>
  <c r="E49" i="18"/>
  <c r="E48" i="18"/>
  <c r="C35" i="21"/>
  <c r="C38" i="21"/>
  <c r="C37" i="21"/>
  <c r="H38" i="6"/>
  <c r="C36" i="21"/>
  <c r="BU19" i="13"/>
  <c r="BO78" i="13"/>
  <c r="BO77" i="13"/>
  <c r="BO75" i="13"/>
  <c r="BO74" i="13"/>
  <c r="BO72" i="13"/>
  <c r="BO71" i="13"/>
  <c r="BO70" i="13"/>
  <c r="BO67" i="13"/>
  <c r="BP78" i="13"/>
  <c r="BP74" i="13"/>
  <c r="BP72" i="13"/>
  <c r="BP70" i="13"/>
  <c r="BP67" i="13"/>
  <c r="BQ77" i="13"/>
  <c r="BQ74" i="13"/>
  <c r="BQ72" i="13"/>
  <c r="BQ70" i="13"/>
  <c r="BT21" i="13"/>
  <c r="V35" i="13"/>
  <c r="V36" i="13"/>
  <c r="V37" i="13"/>
  <c r="V38" i="13"/>
  <c r="V34" i="13"/>
  <c r="V32" i="13"/>
  <c r="V31" i="13"/>
  <c r="V30" i="13"/>
  <c r="V28" i="13"/>
  <c r="V27" i="13"/>
  <c r="S27" i="13"/>
  <c r="T27" i="13"/>
  <c r="U27" i="13"/>
  <c r="S28" i="13"/>
  <c r="T28" i="13"/>
  <c r="U28" i="13"/>
  <c r="S30" i="13"/>
  <c r="T30" i="13"/>
  <c r="U30" i="13"/>
  <c r="S31" i="13"/>
  <c r="T31" i="13"/>
  <c r="U31" i="13"/>
  <c r="S32" i="13"/>
  <c r="T32" i="13"/>
  <c r="U32" i="13"/>
  <c r="S34" i="13"/>
  <c r="T34" i="13"/>
  <c r="U34" i="13"/>
  <c r="S35" i="13"/>
  <c r="T35" i="13"/>
  <c r="U35" i="13"/>
  <c r="S36" i="13"/>
  <c r="T36" i="13"/>
  <c r="U36" i="13"/>
  <c r="S37" i="13"/>
  <c r="T37" i="13"/>
  <c r="U37" i="13"/>
  <c r="S38" i="13"/>
  <c r="T38" i="13"/>
  <c r="U38" i="13"/>
  <c r="R35" i="13"/>
  <c r="R36" i="13"/>
  <c r="R37" i="13"/>
  <c r="R38" i="13"/>
  <c r="R32" i="13"/>
  <c r="O32" i="13"/>
  <c r="P32" i="13"/>
  <c r="Q32" i="13"/>
  <c r="N32" i="13"/>
  <c r="K32" i="13"/>
  <c r="L32" i="13"/>
  <c r="M32" i="13"/>
  <c r="J32" i="13"/>
  <c r="G32" i="13"/>
  <c r="H32" i="13"/>
  <c r="I32" i="13"/>
  <c r="F32" i="13"/>
  <c r="R34" i="13"/>
  <c r="R31" i="13"/>
  <c r="R30" i="13"/>
  <c r="R28" i="13"/>
  <c r="R27" i="13"/>
  <c r="O27" i="13"/>
  <c r="P27" i="13"/>
  <c r="Q27" i="13"/>
  <c r="O28" i="13"/>
  <c r="P28" i="13"/>
  <c r="Q28" i="13"/>
  <c r="O30" i="13"/>
  <c r="P30" i="13"/>
  <c r="Q30" i="13"/>
  <c r="O31" i="13"/>
  <c r="P31" i="13"/>
  <c r="Q31" i="13"/>
  <c r="O34" i="13"/>
  <c r="P34" i="13"/>
  <c r="Q34" i="13"/>
  <c r="O35" i="13"/>
  <c r="P35" i="13"/>
  <c r="Q35" i="13"/>
  <c r="O36" i="13"/>
  <c r="P36" i="13"/>
  <c r="Q36" i="13"/>
  <c r="O37" i="13"/>
  <c r="P37" i="13"/>
  <c r="Q37" i="13"/>
  <c r="O38" i="13"/>
  <c r="P38" i="13"/>
  <c r="Q38" i="13"/>
  <c r="N35" i="13"/>
  <c r="N36" i="13"/>
  <c r="N37" i="13"/>
  <c r="N38" i="13"/>
  <c r="N34" i="13"/>
  <c r="N31" i="13"/>
  <c r="N30" i="13"/>
  <c r="N28" i="13"/>
  <c r="N27" i="13"/>
  <c r="A80" i="12"/>
  <c r="A101" i="13"/>
  <c r="A81" i="13"/>
  <c r="A121" i="13" s="1"/>
  <c r="K27" i="13"/>
  <c r="L27" i="13"/>
  <c r="M27" i="13"/>
  <c r="K28" i="13"/>
  <c r="L28" i="13"/>
  <c r="M28" i="13"/>
  <c r="K30" i="13"/>
  <c r="L30" i="13"/>
  <c r="M30" i="13"/>
  <c r="K31" i="13"/>
  <c r="L31" i="13"/>
  <c r="M31" i="13"/>
  <c r="K34" i="13"/>
  <c r="L34" i="13"/>
  <c r="M34" i="13"/>
  <c r="K35" i="13"/>
  <c r="L35" i="13"/>
  <c r="M35" i="13"/>
  <c r="K36" i="13"/>
  <c r="L36" i="13"/>
  <c r="M36" i="13"/>
  <c r="K37" i="13"/>
  <c r="L37" i="13"/>
  <c r="M37" i="13"/>
  <c r="K38" i="13"/>
  <c r="L38" i="13"/>
  <c r="M38" i="13"/>
  <c r="J35" i="13"/>
  <c r="J36" i="13"/>
  <c r="J37" i="13"/>
  <c r="J38" i="13"/>
  <c r="J34" i="13"/>
  <c r="J31" i="13"/>
  <c r="J30" i="13"/>
  <c r="J28" i="13"/>
  <c r="J27" i="13"/>
  <c r="G27" i="13"/>
  <c r="H27" i="13"/>
  <c r="I27" i="13"/>
  <c r="G28" i="13"/>
  <c r="H28" i="13"/>
  <c r="I28" i="13"/>
  <c r="G30" i="13"/>
  <c r="H30" i="13"/>
  <c r="I30" i="13"/>
  <c r="G31" i="13"/>
  <c r="H31" i="13"/>
  <c r="I31" i="13"/>
  <c r="G34" i="13"/>
  <c r="H34" i="13"/>
  <c r="I34" i="13"/>
  <c r="G35" i="13"/>
  <c r="H35" i="13"/>
  <c r="I35" i="13"/>
  <c r="G36" i="13"/>
  <c r="H36" i="13"/>
  <c r="I36" i="13"/>
  <c r="G37" i="13"/>
  <c r="H37" i="13"/>
  <c r="I37" i="13"/>
  <c r="G38" i="13"/>
  <c r="H38" i="13"/>
  <c r="I38" i="13"/>
  <c r="F35" i="13"/>
  <c r="F36" i="13"/>
  <c r="F37" i="13"/>
  <c r="F38" i="13"/>
  <c r="F34" i="13"/>
  <c r="F31" i="13"/>
  <c r="F30" i="13"/>
  <c r="F28" i="13"/>
  <c r="F27" i="13"/>
  <c r="C27" i="13"/>
  <c r="D27" i="13"/>
  <c r="E27" i="13"/>
  <c r="C28" i="13"/>
  <c r="D28" i="13"/>
  <c r="E28" i="13"/>
  <c r="C30" i="13"/>
  <c r="D30" i="13"/>
  <c r="E30" i="13"/>
  <c r="C31" i="13"/>
  <c r="D31" i="13"/>
  <c r="E31" i="13"/>
  <c r="C32" i="13"/>
  <c r="D32" i="13"/>
  <c r="E32" i="13"/>
  <c r="C34" i="13"/>
  <c r="D34" i="13"/>
  <c r="E34" i="13"/>
  <c r="C35" i="13"/>
  <c r="D35" i="13"/>
  <c r="E35" i="13"/>
  <c r="C36" i="13"/>
  <c r="D36" i="13"/>
  <c r="E36" i="13"/>
  <c r="C37" i="13"/>
  <c r="D37" i="13"/>
  <c r="E37" i="13"/>
  <c r="C38" i="13"/>
  <c r="D38" i="13"/>
  <c r="E38" i="13"/>
  <c r="B37" i="13"/>
  <c r="B38" i="13"/>
  <c r="B36" i="13"/>
  <c r="B35" i="13"/>
  <c r="B34" i="13"/>
  <c r="B32" i="13"/>
  <c r="B31" i="13"/>
  <c r="B30" i="13"/>
  <c r="B28" i="13"/>
  <c r="B27" i="13"/>
  <c r="A39" i="13"/>
  <c r="A23" i="13"/>
  <c r="A63" i="13" s="1"/>
  <c r="A103" i="13" s="1"/>
  <c r="A3" i="13"/>
  <c r="A43" i="13" s="1"/>
  <c r="A83" i="13" s="1"/>
  <c r="T85" i="12" l="1"/>
  <c r="Q85" i="12"/>
  <c r="R88" i="12"/>
  <c r="R92" i="12"/>
  <c r="S52" i="12"/>
  <c r="S92" i="12"/>
  <c r="R85" i="12"/>
  <c r="S45" i="12"/>
  <c r="S85" i="12"/>
  <c r="S48" i="12"/>
  <c r="S88" i="12"/>
  <c r="CA61" i="13"/>
  <c r="R21" i="12"/>
  <c r="Q36" i="6"/>
  <c r="BW59" i="13"/>
  <c r="BV59" i="13"/>
  <c r="BU59" i="13"/>
  <c r="BX101" i="13"/>
  <c r="BX59" i="13"/>
  <c r="Q92" i="12"/>
  <c r="BU69" i="13"/>
  <c r="S39" i="12"/>
  <c r="BT67" i="13"/>
  <c r="BS76" i="13"/>
  <c r="BT76" i="13"/>
  <c r="BT69" i="13"/>
  <c r="BS74" i="13"/>
  <c r="BT75" i="13"/>
  <c r="BR76" i="13"/>
  <c r="BQ71" i="13"/>
  <c r="BP71" i="13"/>
  <c r="BS26" i="13"/>
  <c r="C33" i="23"/>
  <c r="BW21" i="13"/>
  <c r="BS67" i="13"/>
  <c r="BS33" i="13"/>
  <c r="BU33" i="13"/>
  <c r="BR74" i="13"/>
  <c r="BR67" i="13"/>
  <c r="BP76" i="13"/>
  <c r="BS75" i="13"/>
  <c r="R52" i="12"/>
  <c r="Q88" i="12"/>
  <c r="BS70" i="13"/>
  <c r="BR70" i="13"/>
  <c r="BU26" i="13"/>
  <c r="R45" i="12"/>
  <c r="R48" i="12"/>
  <c r="R39" i="12"/>
  <c r="N38" i="6"/>
  <c r="BT39" i="13"/>
  <c r="Q29" i="13"/>
  <c r="Q39" i="12"/>
  <c r="P39" i="12"/>
  <c r="N37" i="6"/>
  <c r="BV21" i="13"/>
  <c r="BZ101" i="13" s="1"/>
  <c r="C26" i="13"/>
  <c r="R26" i="13"/>
  <c r="BU21" i="13"/>
  <c r="G29" i="13"/>
  <c r="R33" i="13"/>
  <c r="J29" i="13"/>
  <c r="N33" i="13"/>
  <c r="H29" i="13"/>
  <c r="S26" i="13"/>
  <c r="D29" i="13"/>
  <c r="J33" i="13"/>
  <c r="P26" i="13"/>
  <c r="T26" i="13"/>
  <c r="K33" i="13"/>
  <c r="M29" i="13"/>
  <c r="K26" i="13"/>
  <c r="V33" i="13"/>
  <c r="C33" i="13"/>
  <c r="O26" i="13"/>
  <c r="U33" i="13"/>
  <c r="E29" i="13"/>
  <c r="F33" i="13"/>
  <c r="G33" i="13"/>
  <c r="G26" i="13"/>
  <c r="C29" i="13"/>
  <c r="E26" i="13"/>
  <c r="F26" i="13"/>
  <c r="I33" i="13"/>
  <c r="I26" i="13"/>
  <c r="J26" i="13"/>
  <c r="L29" i="13"/>
  <c r="Q33" i="13"/>
  <c r="T33" i="13"/>
  <c r="U29" i="13"/>
  <c r="V29" i="13"/>
  <c r="D33" i="13"/>
  <c r="I29" i="13"/>
  <c r="L33" i="13"/>
  <c r="L26" i="13"/>
  <c r="O33" i="13"/>
  <c r="S33" i="13"/>
  <c r="S29" i="13"/>
  <c r="U26" i="13"/>
  <c r="V26" i="13"/>
  <c r="E33" i="13"/>
  <c r="D26" i="13"/>
  <c r="H33" i="13"/>
  <c r="H26" i="13"/>
  <c r="M33" i="13"/>
  <c r="M26" i="13"/>
  <c r="P33" i="13"/>
  <c r="Q26" i="13"/>
  <c r="T29" i="13"/>
  <c r="O29" i="13"/>
  <c r="P29" i="13"/>
  <c r="K29" i="13"/>
  <c r="F29" i="13"/>
  <c r="R29" i="13"/>
  <c r="N29" i="13"/>
  <c r="N26" i="13"/>
  <c r="T98" i="12" l="1"/>
  <c r="S41" i="12"/>
  <c r="S179" i="12" s="1"/>
  <c r="S98" i="12"/>
  <c r="R98" i="12"/>
  <c r="BT41" i="13"/>
  <c r="BX61" i="13"/>
  <c r="CA101" i="13"/>
  <c r="BW61" i="13"/>
  <c r="BV61" i="13"/>
  <c r="BU61" i="13"/>
  <c r="BU73" i="13"/>
  <c r="BU66" i="13"/>
  <c r="S58" i="12"/>
  <c r="BT73" i="13"/>
  <c r="BS39" i="13"/>
  <c r="BT66" i="13"/>
  <c r="BU39" i="13"/>
  <c r="R58" i="12"/>
  <c r="Q98" i="12"/>
  <c r="R41" i="12"/>
  <c r="R179" i="12" s="1"/>
  <c r="Q41" i="12"/>
  <c r="Q168" i="12" s="1"/>
  <c r="P41" i="12"/>
  <c r="V39" i="13"/>
  <c r="V41" i="13" s="1"/>
  <c r="Q39" i="13"/>
  <c r="Q41" i="13" s="1"/>
  <c r="R39" i="13"/>
  <c r="R41" i="13" s="1"/>
  <c r="O39" i="13"/>
  <c r="O41" i="13" s="1"/>
  <c r="P39" i="13"/>
  <c r="P41" i="13" s="1"/>
  <c r="U39" i="13"/>
  <c r="U41" i="13" s="1"/>
  <c r="U121" i="13" s="1"/>
  <c r="S39" i="13"/>
  <c r="S41" i="13" s="1"/>
  <c r="T39" i="13"/>
  <c r="T41" i="13" s="1"/>
  <c r="C36" i="12"/>
  <c r="D36" i="12"/>
  <c r="E36" i="12"/>
  <c r="F36" i="12"/>
  <c r="G36" i="12"/>
  <c r="H36" i="12"/>
  <c r="I36" i="12"/>
  <c r="J36" i="12"/>
  <c r="K36" i="12"/>
  <c r="L36" i="12"/>
  <c r="M36" i="12"/>
  <c r="N36" i="12"/>
  <c r="O36" i="12"/>
  <c r="C37" i="12"/>
  <c r="D37" i="12"/>
  <c r="E37" i="12"/>
  <c r="F37" i="12"/>
  <c r="G37" i="12"/>
  <c r="H37" i="12"/>
  <c r="I37" i="12"/>
  <c r="J37" i="12"/>
  <c r="K37" i="12"/>
  <c r="L37" i="12"/>
  <c r="M37" i="12"/>
  <c r="N37" i="12"/>
  <c r="O37" i="12"/>
  <c r="C38" i="12"/>
  <c r="D38" i="12"/>
  <c r="E38" i="12"/>
  <c r="F38" i="12"/>
  <c r="G38" i="12"/>
  <c r="H38" i="12"/>
  <c r="I38" i="12"/>
  <c r="J38" i="12"/>
  <c r="K38" i="12"/>
  <c r="L38" i="12"/>
  <c r="M38" i="12"/>
  <c r="N38" i="12"/>
  <c r="O38" i="12"/>
  <c r="B37" i="12"/>
  <c r="B38" i="12"/>
  <c r="B36" i="12"/>
  <c r="O35" i="12"/>
  <c r="N35" i="12"/>
  <c r="M35" i="12"/>
  <c r="L35" i="12"/>
  <c r="K35" i="12"/>
  <c r="J35" i="12"/>
  <c r="I35" i="12"/>
  <c r="H35" i="12"/>
  <c r="G35" i="12"/>
  <c r="F35" i="12"/>
  <c r="E35" i="12"/>
  <c r="D35" i="12"/>
  <c r="C35" i="12"/>
  <c r="B35" i="12"/>
  <c r="O34" i="12"/>
  <c r="N34" i="12"/>
  <c r="M34" i="12"/>
  <c r="L34" i="12"/>
  <c r="K34" i="12"/>
  <c r="J34" i="12"/>
  <c r="I34" i="12"/>
  <c r="H34" i="12"/>
  <c r="G34" i="12"/>
  <c r="F34" i="12"/>
  <c r="E34" i="12"/>
  <c r="D34" i="12"/>
  <c r="C34" i="12"/>
  <c r="B34" i="12"/>
  <c r="C32" i="12"/>
  <c r="D32" i="12"/>
  <c r="E32" i="12"/>
  <c r="F32" i="12"/>
  <c r="G32" i="12"/>
  <c r="H32" i="12"/>
  <c r="I32" i="12"/>
  <c r="J32" i="12"/>
  <c r="K32" i="12"/>
  <c r="L32" i="12"/>
  <c r="M32" i="12"/>
  <c r="N32" i="12"/>
  <c r="O32" i="12"/>
  <c r="B32" i="12"/>
  <c r="O31" i="12"/>
  <c r="N31" i="12"/>
  <c r="M31" i="12"/>
  <c r="L31" i="12"/>
  <c r="K31" i="12"/>
  <c r="J31" i="12"/>
  <c r="I31" i="12"/>
  <c r="H31" i="12"/>
  <c r="G31" i="12"/>
  <c r="F31" i="12"/>
  <c r="E31" i="12"/>
  <c r="D31" i="12"/>
  <c r="C31" i="12"/>
  <c r="B31" i="12"/>
  <c r="O30" i="12"/>
  <c r="N30" i="12"/>
  <c r="M30" i="12"/>
  <c r="L30" i="12"/>
  <c r="K30" i="12"/>
  <c r="K29" i="12" s="1"/>
  <c r="J30" i="12"/>
  <c r="I30" i="12"/>
  <c r="H30" i="12"/>
  <c r="G30" i="12"/>
  <c r="G29" i="12" s="1"/>
  <c r="F30" i="12"/>
  <c r="E30" i="12"/>
  <c r="D30" i="12"/>
  <c r="C30" i="12"/>
  <c r="B30" i="12"/>
  <c r="C27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C28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B28" i="12"/>
  <c r="B27" i="12"/>
  <c r="S60" i="12" l="1"/>
  <c r="S169" i="12"/>
  <c r="S170" i="12"/>
  <c r="S171" i="12"/>
  <c r="S172" i="12"/>
  <c r="S173" i="12"/>
  <c r="S174" i="12"/>
  <c r="S175" i="12"/>
  <c r="S176" i="12"/>
  <c r="S177" i="12"/>
  <c r="S178" i="12"/>
  <c r="S180" i="12"/>
  <c r="S181" i="12"/>
  <c r="S168" i="12"/>
  <c r="S167" i="12"/>
  <c r="S166" i="12"/>
  <c r="T100" i="12"/>
  <c r="I29" i="12"/>
  <c r="N93" i="12"/>
  <c r="J29" i="12"/>
  <c r="L94" i="12"/>
  <c r="R181" i="12"/>
  <c r="R180" i="12"/>
  <c r="R100" i="12"/>
  <c r="R175" i="12"/>
  <c r="R177" i="12"/>
  <c r="R167" i="12"/>
  <c r="R178" i="12"/>
  <c r="R168" i="12"/>
  <c r="R171" i="12"/>
  <c r="R170" i="12"/>
  <c r="R172" i="12"/>
  <c r="R174" i="12"/>
  <c r="R176" i="12"/>
  <c r="R169" i="12"/>
  <c r="R166" i="12"/>
  <c r="R173" i="12"/>
  <c r="S100" i="12"/>
  <c r="BS41" i="13"/>
  <c r="T121" i="13"/>
  <c r="BU41" i="13"/>
  <c r="S121" i="13"/>
  <c r="N87" i="12"/>
  <c r="J26" i="12"/>
  <c r="F26" i="12"/>
  <c r="H29" i="12"/>
  <c r="O26" i="12"/>
  <c r="G26" i="12"/>
  <c r="BT79" i="13"/>
  <c r="H26" i="12"/>
  <c r="BU79" i="13"/>
  <c r="N26" i="12"/>
  <c r="J33" i="12"/>
  <c r="J39" i="12" s="1"/>
  <c r="J41" i="12" s="1"/>
  <c r="L97" i="12"/>
  <c r="M96" i="12"/>
  <c r="N95" i="12"/>
  <c r="G33" i="12"/>
  <c r="K33" i="12"/>
  <c r="M94" i="12"/>
  <c r="M97" i="12"/>
  <c r="N96" i="12"/>
  <c r="M90" i="12"/>
  <c r="K26" i="12"/>
  <c r="I26" i="12"/>
  <c r="Q174" i="12"/>
  <c r="Q177" i="12"/>
  <c r="Q166" i="12"/>
  <c r="Q100" i="12"/>
  <c r="Q175" i="12"/>
  <c r="R60" i="12"/>
  <c r="O33" i="12"/>
  <c r="O93" i="12"/>
  <c r="P93" i="12"/>
  <c r="O95" i="12"/>
  <c r="P95" i="12"/>
  <c r="O96" i="12"/>
  <c r="P96" i="12"/>
  <c r="O94" i="12"/>
  <c r="P94" i="12"/>
  <c r="O97" i="12"/>
  <c r="P97" i="12"/>
  <c r="N97" i="12"/>
  <c r="L95" i="12"/>
  <c r="Q179" i="12"/>
  <c r="Q181" i="12"/>
  <c r="Q178" i="12"/>
  <c r="Q167" i="12"/>
  <c r="M93" i="12"/>
  <c r="L96" i="12"/>
  <c r="M95" i="12"/>
  <c r="Q172" i="12"/>
  <c r="Q169" i="12"/>
  <c r="Q176" i="12"/>
  <c r="Q171" i="12"/>
  <c r="N33" i="12"/>
  <c r="N94" i="12"/>
  <c r="L93" i="12"/>
  <c r="Q180" i="12"/>
  <c r="Q173" i="12"/>
  <c r="Q170" i="12"/>
  <c r="O89" i="12"/>
  <c r="P89" i="12"/>
  <c r="O91" i="12"/>
  <c r="P91" i="12"/>
  <c r="N29" i="12"/>
  <c r="N89" i="12"/>
  <c r="L29" i="12"/>
  <c r="L90" i="12"/>
  <c r="M29" i="12"/>
  <c r="M89" i="12"/>
  <c r="O90" i="12"/>
  <c r="P90" i="12"/>
  <c r="L91" i="12"/>
  <c r="M91" i="12"/>
  <c r="O29" i="12"/>
  <c r="L89" i="12"/>
  <c r="N90" i="12"/>
  <c r="N91" i="12"/>
  <c r="L87" i="12"/>
  <c r="P179" i="12"/>
  <c r="M87" i="12"/>
  <c r="N86" i="12"/>
  <c r="O87" i="12"/>
  <c r="P87" i="12"/>
  <c r="L26" i="12"/>
  <c r="L86" i="12"/>
  <c r="P172" i="12"/>
  <c r="P176" i="12"/>
  <c r="P180" i="12"/>
  <c r="P170" i="12"/>
  <c r="P174" i="12"/>
  <c r="P178" i="12"/>
  <c r="P169" i="12"/>
  <c r="P173" i="12"/>
  <c r="P181" i="12"/>
  <c r="P171" i="12"/>
  <c r="P175" i="12"/>
  <c r="P168" i="12"/>
  <c r="P177" i="12"/>
  <c r="P167" i="12"/>
  <c r="P166" i="12"/>
  <c r="M26" i="12"/>
  <c r="M86" i="12"/>
  <c r="O86" i="12"/>
  <c r="P86" i="12"/>
  <c r="H33" i="12"/>
  <c r="L33" i="12"/>
  <c r="M33" i="12"/>
  <c r="I33" i="12"/>
  <c r="M92" i="12" l="1"/>
  <c r="O85" i="12"/>
  <c r="K39" i="12"/>
  <c r="K41" i="12" s="1"/>
  <c r="P85" i="12"/>
  <c r="BT81" i="13"/>
  <c r="BU81" i="13"/>
  <c r="G39" i="12"/>
  <c r="G41" i="12" s="1"/>
  <c r="I39" i="12"/>
  <c r="I41" i="12" s="1"/>
  <c r="O92" i="12"/>
  <c r="P92" i="12"/>
  <c r="L92" i="12"/>
  <c r="N92" i="12"/>
  <c r="O39" i="12"/>
  <c r="P98" i="12" s="1"/>
  <c r="L88" i="12"/>
  <c r="O88" i="12"/>
  <c r="P88" i="12"/>
  <c r="M88" i="12"/>
  <c r="N88" i="12"/>
  <c r="N39" i="12"/>
  <c r="N41" i="12" s="1"/>
  <c r="L85" i="12"/>
  <c r="O41" i="12"/>
  <c r="M85" i="12"/>
  <c r="L39" i="12"/>
  <c r="N85" i="12"/>
  <c r="M39" i="12"/>
  <c r="H39" i="12"/>
  <c r="H41" i="12" s="1"/>
  <c r="A39" i="12"/>
  <c r="A60" i="12" s="1"/>
  <c r="N98" i="12" l="1"/>
  <c r="O98" i="12"/>
  <c r="L41" i="12"/>
  <c r="L98" i="12"/>
  <c r="O169" i="12"/>
  <c r="O173" i="12"/>
  <c r="O177" i="12"/>
  <c r="O181" i="12"/>
  <c r="O100" i="12"/>
  <c r="O178" i="12"/>
  <c r="O172" i="12"/>
  <c r="O176" i="12"/>
  <c r="O180" i="12"/>
  <c r="O171" i="12"/>
  <c r="O175" i="12"/>
  <c r="O170" i="12"/>
  <c r="O174" i="12"/>
  <c r="P100" i="12"/>
  <c r="O166" i="12"/>
  <c r="O168" i="12"/>
  <c r="O167" i="12"/>
  <c r="M41" i="12"/>
  <c r="N100" i="12" s="1"/>
  <c r="M98" i="12"/>
  <c r="O179" i="12"/>
  <c r="A100" i="12"/>
  <c r="A179" i="12" s="1"/>
  <c r="A181" i="12" s="1"/>
  <c r="BJ87" i="13"/>
  <c r="BK87" i="13"/>
  <c r="BL87" i="13"/>
  <c r="BM87" i="13"/>
  <c r="BJ88" i="13"/>
  <c r="BK88" i="13"/>
  <c r="BL88" i="13"/>
  <c r="BM88" i="13"/>
  <c r="BJ90" i="13"/>
  <c r="BK90" i="13"/>
  <c r="BL90" i="13"/>
  <c r="BM90" i="13"/>
  <c r="BJ91" i="13"/>
  <c r="BK91" i="13"/>
  <c r="BL91" i="13"/>
  <c r="BM91" i="13"/>
  <c r="BJ92" i="13"/>
  <c r="BK92" i="13"/>
  <c r="BL92" i="13"/>
  <c r="BM92" i="13"/>
  <c r="BJ94" i="13"/>
  <c r="BK94" i="13"/>
  <c r="BL94" i="13"/>
  <c r="BM94" i="13"/>
  <c r="BJ95" i="13"/>
  <c r="BK95" i="13"/>
  <c r="BL95" i="13"/>
  <c r="BM95" i="13"/>
  <c r="BJ96" i="13"/>
  <c r="BK96" i="13"/>
  <c r="BL96" i="13"/>
  <c r="BM96" i="13"/>
  <c r="BJ97" i="13"/>
  <c r="BK97" i="13"/>
  <c r="BL97" i="13"/>
  <c r="BM97" i="13"/>
  <c r="BJ98" i="13"/>
  <c r="BK98" i="13"/>
  <c r="BL98" i="13"/>
  <c r="BM98" i="13"/>
  <c r="BJ47" i="13"/>
  <c r="BK47" i="13"/>
  <c r="BL47" i="13"/>
  <c r="BM47" i="13"/>
  <c r="BJ48" i="13"/>
  <c r="BK48" i="13"/>
  <c r="BL48" i="13"/>
  <c r="BM48" i="13"/>
  <c r="BJ50" i="13"/>
  <c r="BK50" i="13"/>
  <c r="BL50" i="13"/>
  <c r="BM50" i="13"/>
  <c r="BJ51" i="13"/>
  <c r="BK51" i="13"/>
  <c r="BL51" i="13"/>
  <c r="BM51" i="13"/>
  <c r="BJ52" i="13"/>
  <c r="BK52" i="13"/>
  <c r="BL52" i="13"/>
  <c r="BM52" i="13"/>
  <c r="BJ54" i="13"/>
  <c r="BK54" i="13"/>
  <c r="BL54" i="13"/>
  <c r="BM54" i="13"/>
  <c r="BJ55" i="13"/>
  <c r="BK55" i="13"/>
  <c r="BL55" i="13"/>
  <c r="BM55" i="13"/>
  <c r="BJ56" i="13"/>
  <c r="BK56" i="13"/>
  <c r="BL56" i="13"/>
  <c r="BM56" i="13"/>
  <c r="BJ57" i="13"/>
  <c r="BK57" i="13"/>
  <c r="BL57" i="13"/>
  <c r="BM57" i="13"/>
  <c r="BJ58" i="13"/>
  <c r="BK58" i="13"/>
  <c r="BL58" i="13"/>
  <c r="BM58" i="13"/>
  <c r="BY6" i="13"/>
  <c r="CC86" i="13" s="1"/>
  <c r="BY9" i="13"/>
  <c r="CC89" i="13" s="1"/>
  <c r="BY13" i="13"/>
  <c r="CC93" i="13" s="1"/>
  <c r="BS25" i="13"/>
  <c r="BS45" i="13" s="1"/>
  <c r="BS65" i="13" s="1"/>
  <c r="BS85" i="13" s="1"/>
  <c r="BS105" i="13" s="1"/>
  <c r="BS13" i="13"/>
  <c r="BS9" i="13"/>
  <c r="BS6" i="13"/>
  <c r="BZ49" i="13" l="1"/>
  <c r="BZ46" i="13"/>
  <c r="BZ53" i="13"/>
  <c r="BT53" i="13"/>
  <c r="BW93" i="13"/>
  <c r="BY53" i="13"/>
  <c r="BY93" i="13"/>
  <c r="BY49" i="13"/>
  <c r="BY89" i="13"/>
  <c r="BT49" i="13"/>
  <c r="BW89" i="13"/>
  <c r="BT46" i="13"/>
  <c r="BW86" i="13"/>
  <c r="BY46" i="13"/>
  <c r="BY86" i="13"/>
  <c r="L100" i="12"/>
  <c r="M100" i="12"/>
  <c r="BY19" i="13"/>
  <c r="CC99" i="13" s="1"/>
  <c r="BS19" i="13"/>
  <c r="BZ59" i="13" l="1"/>
  <c r="BW99" i="13"/>
  <c r="BT59" i="13"/>
  <c r="BY59" i="13"/>
  <c r="BY99" i="13"/>
  <c r="BY21" i="13"/>
  <c r="CC101" i="13" s="1"/>
  <c r="BS21" i="13"/>
  <c r="BZ61" i="13" l="1"/>
  <c r="BY101" i="13"/>
  <c r="BY61" i="13"/>
  <c r="BT61" i="13"/>
  <c r="BW101" i="13"/>
  <c r="A97" i="23"/>
  <c r="A98" i="23"/>
  <c r="A99" i="23"/>
  <c r="A45" i="20"/>
  <c r="A45" i="19"/>
  <c r="A46" i="18"/>
  <c r="A43" i="17"/>
  <c r="A44" i="17"/>
  <c r="A45" i="17"/>
  <c r="BR25" i="13" l="1"/>
  <c r="BR45" i="13" s="1"/>
  <c r="BR65" i="13" s="1"/>
  <c r="BR85" i="13" s="1"/>
  <c r="BR105" i="13" s="1"/>
  <c r="BR13" i="13"/>
  <c r="BR9" i="13"/>
  <c r="BR6" i="13"/>
  <c r="A94" i="23"/>
  <c r="A95" i="23"/>
  <c r="A96" i="23"/>
  <c r="A24" i="21"/>
  <c r="A25" i="21"/>
  <c r="A26" i="21"/>
  <c r="A27" i="21"/>
  <c r="A28" i="21"/>
  <c r="A29" i="21"/>
  <c r="A30" i="21"/>
  <c r="A31" i="21"/>
  <c r="A32" i="21"/>
  <c r="A33" i="21"/>
  <c r="A34" i="21"/>
  <c r="A35" i="21"/>
  <c r="A36" i="21"/>
  <c r="A23" i="21"/>
  <c r="A12" i="20"/>
  <c r="A13" i="20"/>
  <c r="A14" i="20"/>
  <c r="A15" i="20"/>
  <c r="A16" i="20"/>
  <c r="A17" i="20"/>
  <c r="A18" i="20"/>
  <c r="A19" i="20"/>
  <c r="A20" i="20"/>
  <c r="A21" i="20"/>
  <c r="A22" i="20"/>
  <c r="A23" i="20"/>
  <c r="A24" i="20"/>
  <c r="A25" i="20"/>
  <c r="A26" i="20"/>
  <c r="A27" i="20"/>
  <c r="A28" i="20"/>
  <c r="A29" i="20"/>
  <c r="A30" i="20"/>
  <c r="A31" i="20"/>
  <c r="A32" i="20"/>
  <c r="A33" i="20"/>
  <c r="A34" i="20"/>
  <c r="A35" i="20"/>
  <c r="A36" i="20"/>
  <c r="A37" i="20"/>
  <c r="A38" i="20"/>
  <c r="A39" i="20"/>
  <c r="A40" i="20"/>
  <c r="A41" i="20"/>
  <c r="A42" i="20"/>
  <c r="A43" i="20"/>
  <c r="A44" i="20"/>
  <c r="A11" i="20"/>
  <c r="A12" i="19"/>
  <c r="A13" i="19"/>
  <c r="A14" i="19"/>
  <c r="A15" i="19"/>
  <c r="A16" i="19"/>
  <c r="A17" i="19"/>
  <c r="A18" i="19"/>
  <c r="A19" i="19"/>
  <c r="A20" i="19"/>
  <c r="A21" i="19"/>
  <c r="A22" i="19"/>
  <c r="A23" i="19"/>
  <c r="A24" i="19"/>
  <c r="A25" i="19"/>
  <c r="A26" i="19"/>
  <c r="A27" i="19"/>
  <c r="A28" i="19"/>
  <c r="A29" i="19"/>
  <c r="A30" i="19"/>
  <c r="A31" i="19"/>
  <c r="A32" i="19"/>
  <c r="A33" i="19"/>
  <c r="A34" i="19"/>
  <c r="A35" i="19"/>
  <c r="A36" i="19"/>
  <c r="A37" i="19"/>
  <c r="A38" i="19"/>
  <c r="A39" i="19"/>
  <c r="A40" i="19"/>
  <c r="A41" i="19"/>
  <c r="A42" i="19"/>
  <c r="A43" i="19"/>
  <c r="A44" i="19"/>
  <c r="A11" i="19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0" i="18"/>
  <c r="A41" i="18"/>
  <c r="A42" i="18"/>
  <c r="A43" i="18"/>
  <c r="A44" i="18"/>
  <c r="A45" i="18"/>
  <c r="A11" i="18"/>
  <c r="A12" i="17"/>
  <c r="A13" i="17"/>
  <c r="A14" i="17"/>
  <c r="A15" i="17"/>
  <c r="A16" i="17"/>
  <c r="A17" i="17"/>
  <c r="A18" i="17"/>
  <c r="A19" i="17"/>
  <c r="A20" i="17"/>
  <c r="A21" i="17"/>
  <c r="A22" i="17"/>
  <c r="A23" i="17"/>
  <c r="A24" i="17"/>
  <c r="A25" i="17"/>
  <c r="A26" i="17"/>
  <c r="A27" i="17"/>
  <c r="A28" i="17"/>
  <c r="A29" i="17"/>
  <c r="A30" i="17"/>
  <c r="A31" i="17"/>
  <c r="A32" i="17"/>
  <c r="A33" i="17"/>
  <c r="A34" i="17"/>
  <c r="A35" i="17"/>
  <c r="A36" i="17"/>
  <c r="A37" i="17"/>
  <c r="A38" i="17"/>
  <c r="A39" i="17"/>
  <c r="A40" i="17"/>
  <c r="A41" i="17"/>
  <c r="A42" i="17"/>
  <c r="A11" i="17"/>
  <c r="AH25" i="13"/>
  <c r="AI25" i="13"/>
  <c r="AJ25" i="13"/>
  <c r="AK25" i="13"/>
  <c r="AL25" i="13"/>
  <c r="AM25" i="13"/>
  <c r="AN25" i="13"/>
  <c r="AO25" i="13"/>
  <c r="AP25" i="13"/>
  <c r="AQ25" i="13"/>
  <c r="AR25" i="13"/>
  <c r="AS25" i="13"/>
  <c r="AT25" i="13"/>
  <c r="AU25" i="13"/>
  <c r="AV25" i="13"/>
  <c r="AW25" i="13"/>
  <c r="AX25" i="13"/>
  <c r="AY25" i="13"/>
  <c r="AZ25" i="13"/>
  <c r="BA25" i="13"/>
  <c r="BB25" i="13"/>
  <c r="BC25" i="13"/>
  <c r="BD25" i="13"/>
  <c r="BE25" i="13"/>
  <c r="BF25" i="13"/>
  <c r="BG25" i="13"/>
  <c r="BH25" i="13"/>
  <c r="BI25" i="13"/>
  <c r="BL25" i="13"/>
  <c r="BM25" i="13"/>
  <c r="BM45" i="13" s="1"/>
  <c r="BM65" i="13" s="1"/>
  <c r="BM85" i="13" s="1"/>
  <c r="BM105" i="13" s="1"/>
  <c r="BN25" i="13"/>
  <c r="BN45" i="13" s="1"/>
  <c r="BN65" i="13" s="1"/>
  <c r="BN85" i="13" s="1"/>
  <c r="BN105" i="13" s="1"/>
  <c r="BO25" i="13"/>
  <c r="BO45" i="13" s="1"/>
  <c r="BO65" i="13" s="1"/>
  <c r="BO85" i="13" s="1"/>
  <c r="BO105" i="13" s="1"/>
  <c r="BP25" i="13"/>
  <c r="BP45" i="13" s="1"/>
  <c r="BP65" i="13" s="1"/>
  <c r="BP85" i="13" s="1"/>
  <c r="BP105" i="13" s="1"/>
  <c r="BQ25" i="13"/>
  <c r="BQ45" i="13" s="1"/>
  <c r="BQ65" i="13" s="1"/>
  <c r="BQ85" i="13" s="1"/>
  <c r="BQ105" i="13" s="1"/>
  <c r="BQ13" i="13"/>
  <c r="BU93" i="13" s="1"/>
  <c r="BQ9" i="13"/>
  <c r="BU89" i="13" s="1"/>
  <c r="BQ6" i="13"/>
  <c r="BU86" i="13" s="1"/>
  <c r="BV93" i="13" l="1"/>
  <c r="BS53" i="13"/>
  <c r="BV89" i="13"/>
  <c r="BS49" i="13"/>
  <c r="BV86" i="13"/>
  <c r="BS46" i="13"/>
  <c r="BR53" i="13"/>
  <c r="BR49" i="13"/>
  <c r="BR46" i="13"/>
  <c r="D46" i="18"/>
  <c r="E46" i="18"/>
  <c r="BR19" i="13"/>
  <c r="BQ33" i="13"/>
  <c r="BQ29" i="13"/>
  <c r="BQ19" i="13"/>
  <c r="BU99" i="13" s="1"/>
  <c r="A27" i="23"/>
  <c r="A28" i="23"/>
  <c r="A86" i="23" s="1"/>
  <c r="A29" i="23"/>
  <c r="A87" i="23" s="1"/>
  <c r="A30" i="23"/>
  <c r="A88" i="23" s="1"/>
  <c r="A31" i="23"/>
  <c r="A89" i="23" s="1"/>
  <c r="A32" i="23"/>
  <c r="A90" i="23" s="1"/>
  <c r="A33" i="23"/>
  <c r="A91" i="23" s="1"/>
  <c r="A34" i="23"/>
  <c r="A92" i="23" s="1"/>
  <c r="A35" i="23"/>
  <c r="A93" i="23" s="1"/>
  <c r="N23" i="3"/>
  <c r="BP6" i="13"/>
  <c r="BT86" i="13" s="1"/>
  <c r="BP9" i="13"/>
  <c r="BT89" i="13" s="1"/>
  <c r="BP13" i="13"/>
  <c r="BT93" i="13" s="1"/>
  <c r="B29" i="12"/>
  <c r="C29" i="12"/>
  <c r="B33" i="12"/>
  <c r="C33" i="12"/>
  <c r="BO6" i="13"/>
  <c r="BO9" i="13"/>
  <c r="BO13" i="13"/>
  <c r="BN6" i="13"/>
  <c r="BR86" i="13" s="1"/>
  <c r="BN9" i="13"/>
  <c r="BN13" i="13"/>
  <c r="BU109" i="13" l="1"/>
  <c r="BU113" i="13"/>
  <c r="BQ46" i="13"/>
  <c r="BQ53" i="13"/>
  <c r="BV99" i="13"/>
  <c r="BS59" i="13"/>
  <c r="BO53" i="13"/>
  <c r="BS93" i="13"/>
  <c r="BP53" i="13"/>
  <c r="BR93" i="13"/>
  <c r="BP49" i="13"/>
  <c r="BQ49" i="13"/>
  <c r="BO49" i="13"/>
  <c r="BS89" i="13"/>
  <c r="BR89" i="13"/>
  <c r="BO46" i="13"/>
  <c r="BS86" i="13"/>
  <c r="BR59" i="13"/>
  <c r="BP46" i="13"/>
  <c r="E45" i="17"/>
  <c r="E45" i="19"/>
  <c r="E45" i="20"/>
  <c r="D44" i="17"/>
  <c r="D43" i="17"/>
  <c r="E44" i="17"/>
  <c r="E43" i="17"/>
  <c r="D45" i="17"/>
  <c r="D45" i="19"/>
  <c r="D45" i="20"/>
  <c r="D41" i="20"/>
  <c r="D41" i="19"/>
  <c r="D41" i="17"/>
  <c r="D41" i="18"/>
  <c r="D42" i="19"/>
  <c r="D42" i="20"/>
  <c r="D42" i="18"/>
  <c r="D42" i="17"/>
  <c r="D44" i="19"/>
  <c r="D44" i="18"/>
  <c r="D44" i="20"/>
  <c r="D43" i="18"/>
  <c r="D43" i="20"/>
  <c r="D43" i="19"/>
  <c r="D45" i="18"/>
  <c r="E44" i="20"/>
  <c r="E44" i="19"/>
  <c r="E44" i="18"/>
  <c r="E42" i="19"/>
  <c r="E42" i="20"/>
  <c r="E42" i="18"/>
  <c r="E42" i="17"/>
  <c r="E45" i="18"/>
  <c r="E43" i="20"/>
  <c r="E43" i="19"/>
  <c r="E43" i="18"/>
  <c r="BR21" i="13"/>
  <c r="BQ21" i="13"/>
  <c r="BU101" i="13" s="1"/>
  <c r="BP19" i="13"/>
  <c r="BT99" i="13" s="1"/>
  <c r="BO19" i="13"/>
  <c r="BN19" i="13"/>
  <c r="A4" i="8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G166" i="12"/>
  <c r="H166" i="12"/>
  <c r="I166" i="12"/>
  <c r="J166" i="12"/>
  <c r="K166" i="12"/>
  <c r="L166" i="12"/>
  <c r="M166" i="12"/>
  <c r="N166" i="12"/>
  <c r="G167" i="12"/>
  <c r="H167" i="12"/>
  <c r="I167" i="12"/>
  <c r="J167" i="12"/>
  <c r="K167" i="12"/>
  <c r="L167" i="12"/>
  <c r="M167" i="12"/>
  <c r="N167" i="12"/>
  <c r="G168" i="12"/>
  <c r="H168" i="12"/>
  <c r="I168" i="12"/>
  <c r="J168" i="12"/>
  <c r="K168" i="12"/>
  <c r="L168" i="12"/>
  <c r="M168" i="12"/>
  <c r="N168" i="12"/>
  <c r="G169" i="12"/>
  <c r="H169" i="12"/>
  <c r="I169" i="12"/>
  <c r="J169" i="12"/>
  <c r="K169" i="12"/>
  <c r="L169" i="12"/>
  <c r="M169" i="12"/>
  <c r="N169" i="12"/>
  <c r="G170" i="12"/>
  <c r="H170" i="12"/>
  <c r="I170" i="12"/>
  <c r="J170" i="12"/>
  <c r="K170" i="12"/>
  <c r="L170" i="12"/>
  <c r="M170" i="12"/>
  <c r="N170" i="12"/>
  <c r="G171" i="12"/>
  <c r="H171" i="12"/>
  <c r="I171" i="12"/>
  <c r="J171" i="12"/>
  <c r="K171" i="12"/>
  <c r="L171" i="12"/>
  <c r="M171" i="12"/>
  <c r="N171" i="12"/>
  <c r="G172" i="12"/>
  <c r="H172" i="12"/>
  <c r="I172" i="12"/>
  <c r="J172" i="12"/>
  <c r="K172" i="12"/>
  <c r="L172" i="12"/>
  <c r="M172" i="12"/>
  <c r="N172" i="12"/>
  <c r="G173" i="12"/>
  <c r="H173" i="12"/>
  <c r="I173" i="12"/>
  <c r="J173" i="12"/>
  <c r="K173" i="12"/>
  <c r="L173" i="12"/>
  <c r="M173" i="12"/>
  <c r="N173" i="12"/>
  <c r="G174" i="12"/>
  <c r="H174" i="12"/>
  <c r="I174" i="12"/>
  <c r="J174" i="12"/>
  <c r="K174" i="12"/>
  <c r="L174" i="12"/>
  <c r="M174" i="12"/>
  <c r="N174" i="12"/>
  <c r="G175" i="12"/>
  <c r="H175" i="12"/>
  <c r="I175" i="12"/>
  <c r="J175" i="12"/>
  <c r="K175" i="12"/>
  <c r="L175" i="12"/>
  <c r="M175" i="12"/>
  <c r="N175" i="12"/>
  <c r="G176" i="12"/>
  <c r="H176" i="12"/>
  <c r="I176" i="12"/>
  <c r="J176" i="12"/>
  <c r="K176" i="12"/>
  <c r="L176" i="12"/>
  <c r="M176" i="12"/>
  <c r="N176" i="12"/>
  <c r="G177" i="12"/>
  <c r="H177" i="12"/>
  <c r="I177" i="12"/>
  <c r="J177" i="12"/>
  <c r="K177" i="12"/>
  <c r="L177" i="12"/>
  <c r="M177" i="12"/>
  <c r="N177" i="12"/>
  <c r="G178" i="12"/>
  <c r="H178" i="12"/>
  <c r="I178" i="12"/>
  <c r="J178" i="12"/>
  <c r="K178" i="12"/>
  <c r="L178" i="12"/>
  <c r="M178" i="12"/>
  <c r="N178" i="12"/>
  <c r="G179" i="12"/>
  <c r="H179" i="12"/>
  <c r="I179" i="12"/>
  <c r="J179" i="12"/>
  <c r="K179" i="12"/>
  <c r="L179" i="12"/>
  <c r="M179" i="12"/>
  <c r="N179" i="12"/>
  <c r="G180" i="12"/>
  <c r="H180" i="12"/>
  <c r="I180" i="12"/>
  <c r="J180" i="12"/>
  <c r="K180" i="12"/>
  <c r="L180" i="12"/>
  <c r="M180" i="12"/>
  <c r="N180" i="12"/>
  <c r="G181" i="12"/>
  <c r="H181" i="12"/>
  <c r="I181" i="12"/>
  <c r="J181" i="12"/>
  <c r="K181" i="12"/>
  <c r="L181" i="12"/>
  <c r="M181" i="12"/>
  <c r="N181" i="12"/>
  <c r="A4" i="3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BF27" i="13"/>
  <c r="BF28" i="13"/>
  <c r="BF30" i="13"/>
  <c r="BF31" i="13"/>
  <c r="BF32" i="13"/>
  <c r="BF34" i="13"/>
  <c r="BF35" i="13"/>
  <c r="BF36" i="13"/>
  <c r="BF37" i="13"/>
  <c r="BF38" i="13"/>
  <c r="P59" i="12"/>
  <c r="BM6" i="13"/>
  <c r="BQ86" i="13" s="1"/>
  <c r="BM9" i="13"/>
  <c r="BQ89" i="13" s="1"/>
  <c r="BM13" i="13"/>
  <c r="BQ93" i="13" s="1"/>
  <c r="Q6" i="12"/>
  <c r="Q9" i="12"/>
  <c r="Q13" i="12"/>
  <c r="BN53" i="13" l="1"/>
  <c r="BN49" i="13"/>
  <c r="BN46" i="13"/>
  <c r="BV101" i="13"/>
  <c r="BS61" i="13"/>
  <c r="Q52" i="12"/>
  <c r="Q48" i="12"/>
  <c r="Q45" i="12"/>
  <c r="BP59" i="13"/>
  <c r="BQ59" i="13"/>
  <c r="BO59" i="13"/>
  <c r="BS99" i="13"/>
  <c r="BR61" i="13"/>
  <c r="BR99" i="13"/>
  <c r="BN21" i="13"/>
  <c r="BR101" i="13" s="1"/>
  <c r="BP21" i="13"/>
  <c r="BT101" i="13" s="1"/>
  <c r="BO21" i="13"/>
  <c r="Q19" i="12"/>
  <c r="BM19" i="13"/>
  <c r="BQ99" i="13" s="1"/>
  <c r="BL6" i="13"/>
  <c r="BP86" i="13" s="1"/>
  <c r="BL9" i="13"/>
  <c r="BP89" i="13" s="1"/>
  <c r="BL13" i="13"/>
  <c r="BL45" i="13"/>
  <c r="BL65" i="13" s="1"/>
  <c r="BL85" i="13" s="1"/>
  <c r="BL105" i="13" s="1"/>
  <c r="BH87" i="13"/>
  <c r="BI87" i="13"/>
  <c r="BH88" i="13"/>
  <c r="BI88" i="13"/>
  <c r="BH90" i="13"/>
  <c r="BI90" i="13"/>
  <c r="BH91" i="13"/>
  <c r="BI91" i="13"/>
  <c r="BH92" i="13"/>
  <c r="BI92" i="13"/>
  <c r="BH94" i="13"/>
  <c r="BI94" i="13"/>
  <c r="BH95" i="13"/>
  <c r="BI95" i="13"/>
  <c r="BH96" i="13"/>
  <c r="BI96" i="13"/>
  <c r="BH97" i="13"/>
  <c r="BI97" i="13"/>
  <c r="BH98" i="13"/>
  <c r="BI98" i="13"/>
  <c r="BH47" i="13"/>
  <c r="BI47" i="13"/>
  <c r="BH48" i="13"/>
  <c r="BI48" i="13"/>
  <c r="BH50" i="13"/>
  <c r="BI50" i="13"/>
  <c r="BH51" i="13"/>
  <c r="BI51" i="13"/>
  <c r="BH52" i="13"/>
  <c r="BI52" i="13"/>
  <c r="BH54" i="13"/>
  <c r="BI54" i="13"/>
  <c r="BH55" i="13"/>
  <c r="BI55" i="13"/>
  <c r="BH56" i="13"/>
  <c r="BI56" i="13"/>
  <c r="BH57" i="13"/>
  <c r="BI57" i="13"/>
  <c r="BH58" i="13"/>
  <c r="BI58" i="13"/>
  <c r="BJ45" i="13"/>
  <c r="BJ65" i="13" s="1"/>
  <c r="BJ85" i="13" s="1"/>
  <c r="BJ105" i="13" s="1"/>
  <c r="BN93" i="13"/>
  <c r="BN89" i="13"/>
  <c r="BJ6" i="13"/>
  <c r="O84" i="15"/>
  <c r="P84" i="15"/>
  <c r="E4" i="6"/>
  <c r="E5" i="6"/>
  <c r="E6" i="6"/>
  <c r="E7" i="6"/>
  <c r="E8" i="6"/>
  <c r="E9" i="6"/>
  <c r="E10" i="6"/>
  <c r="E11" i="6"/>
  <c r="E12" i="6"/>
  <c r="E13" i="6"/>
  <c r="E14" i="6"/>
  <c r="B10" i="23" s="1"/>
  <c r="E15" i="6"/>
  <c r="B11" i="23" s="1"/>
  <c r="E16" i="6"/>
  <c r="B12" i="23" s="1"/>
  <c r="E17" i="6"/>
  <c r="B13" i="23" s="1"/>
  <c r="E18" i="6"/>
  <c r="B14" i="23" s="1"/>
  <c r="E19" i="6"/>
  <c r="B15" i="23" s="1"/>
  <c r="E20" i="6"/>
  <c r="B16" i="23" s="1"/>
  <c r="E21" i="6"/>
  <c r="B17" i="23" s="1"/>
  <c r="E22" i="6"/>
  <c r="B18" i="23" s="1"/>
  <c r="E23" i="6"/>
  <c r="B19" i="23" s="1"/>
  <c r="E24" i="6"/>
  <c r="B20" i="23" s="1"/>
  <c r="E25" i="6"/>
  <c r="B21" i="23" s="1"/>
  <c r="E26" i="6"/>
  <c r="B22" i="23" s="1"/>
  <c r="E27" i="6"/>
  <c r="B23" i="23" s="1"/>
  <c r="E28" i="6"/>
  <c r="B24" i="23" s="1"/>
  <c r="E29" i="6"/>
  <c r="B25" i="23" s="1"/>
  <c r="E30" i="6"/>
  <c r="B26" i="23" s="1"/>
  <c r="E31" i="6"/>
  <c r="B27" i="23" s="1"/>
  <c r="E32" i="6"/>
  <c r="B28" i="23" s="1"/>
  <c r="E33" i="6"/>
  <c r="B29" i="23" s="1"/>
  <c r="E34" i="6"/>
  <c r="B30" i="23" s="1"/>
  <c r="E35" i="6"/>
  <c r="B31" i="23" s="1"/>
  <c r="D4" i="6"/>
  <c r="D5" i="6"/>
  <c r="D6" i="6"/>
  <c r="D7" i="6"/>
  <c r="D8" i="6"/>
  <c r="D9" i="6"/>
  <c r="D10" i="6"/>
  <c r="D11" i="6"/>
  <c r="D11" i="18" s="1"/>
  <c r="D12" i="6"/>
  <c r="D12" i="18" s="1"/>
  <c r="D13" i="6"/>
  <c r="D13" i="18" s="1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BK6" i="13"/>
  <c r="BO89" i="13"/>
  <c r="BO93" i="13"/>
  <c r="BK45" i="13"/>
  <c r="BK65" i="13" s="1"/>
  <c r="BK85" i="13" s="1"/>
  <c r="BK105" i="13" s="1"/>
  <c r="R13" i="6"/>
  <c r="R14" i="6" s="1"/>
  <c r="R15" i="6" s="1"/>
  <c r="R16" i="6" s="1"/>
  <c r="R17" i="6" s="1"/>
  <c r="R18" i="6" s="1"/>
  <c r="R19" i="6" s="1"/>
  <c r="R20" i="6" s="1"/>
  <c r="R21" i="6" s="1"/>
  <c r="R22" i="6" s="1"/>
  <c r="R23" i="6" s="1"/>
  <c r="R13" i="17"/>
  <c r="R14" i="17" s="1"/>
  <c r="R15" i="17" s="1"/>
  <c r="R16" i="17" s="1"/>
  <c r="R17" i="17" s="1"/>
  <c r="R18" i="17" s="1"/>
  <c r="R19" i="17" s="1"/>
  <c r="R20" i="17" s="1"/>
  <c r="R21" i="17" s="1"/>
  <c r="R22" i="17" s="1"/>
  <c r="R23" i="17" s="1"/>
  <c r="R24" i="17" s="1"/>
  <c r="R13" i="18"/>
  <c r="R14" i="18" s="1"/>
  <c r="R15" i="18" s="1"/>
  <c r="R16" i="18" s="1"/>
  <c r="R17" i="18" s="1"/>
  <c r="R18" i="18" s="1"/>
  <c r="R19" i="18" s="1"/>
  <c r="R20" i="18" s="1"/>
  <c r="R21" i="18" s="1"/>
  <c r="R22" i="18" s="1"/>
  <c r="R23" i="18" s="1"/>
  <c r="R24" i="18" s="1"/>
  <c r="R13" i="20"/>
  <c r="R14" i="20" s="1"/>
  <c r="R15" i="20" s="1"/>
  <c r="R16" i="20" s="1"/>
  <c r="R17" i="20" s="1"/>
  <c r="R18" i="20" s="1"/>
  <c r="R19" i="20" s="1"/>
  <c r="R20" i="20" s="1"/>
  <c r="R21" i="20" s="1"/>
  <c r="R22" i="20" s="1"/>
  <c r="R23" i="20" s="1"/>
  <c r="R24" i="20" s="1"/>
  <c r="I38" i="20"/>
  <c r="R13" i="19"/>
  <c r="R14" i="19" s="1"/>
  <c r="R15" i="19" s="1"/>
  <c r="R16" i="19" s="1"/>
  <c r="R17" i="19" s="1"/>
  <c r="R18" i="19" s="1"/>
  <c r="R19" i="19" s="1"/>
  <c r="R20" i="19" s="1"/>
  <c r="R21" i="19" s="1"/>
  <c r="R22" i="19" s="1"/>
  <c r="R23" i="19" s="1"/>
  <c r="R24" i="19" s="1"/>
  <c r="I38" i="18"/>
  <c r="I38" i="17"/>
  <c r="L15" i="17"/>
  <c r="L16" i="17"/>
  <c r="L17" i="17"/>
  <c r="L18" i="17"/>
  <c r="L19" i="17"/>
  <c r="L20" i="17"/>
  <c r="L14" i="17"/>
  <c r="L19" i="6"/>
  <c r="L20" i="6"/>
  <c r="L21" i="6"/>
  <c r="L22" i="6"/>
  <c r="L23" i="6"/>
  <c r="L24" i="6"/>
  <c r="L18" i="6"/>
  <c r="L25" i="20"/>
  <c r="I37" i="20"/>
  <c r="I36" i="20"/>
  <c r="I35" i="20"/>
  <c r="I34" i="20"/>
  <c r="I33" i="20"/>
  <c r="I32" i="20"/>
  <c r="I31" i="20"/>
  <c r="I30" i="20"/>
  <c r="I29" i="20"/>
  <c r="I28" i="20"/>
  <c r="I27" i="20"/>
  <c r="I26" i="20"/>
  <c r="I25" i="20"/>
  <c r="I24" i="20"/>
  <c r="I23" i="20"/>
  <c r="I22" i="20"/>
  <c r="I21" i="20"/>
  <c r="I20" i="20"/>
  <c r="I19" i="20"/>
  <c r="I18" i="20"/>
  <c r="I17" i="20"/>
  <c r="I16" i="20"/>
  <c r="I15" i="20"/>
  <c r="I14" i="20"/>
  <c r="I13" i="20"/>
  <c r="I12" i="20"/>
  <c r="I11" i="20"/>
  <c r="I10" i="20"/>
  <c r="I9" i="20"/>
  <c r="I8" i="20"/>
  <c r="I7" i="20"/>
  <c r="L25" i="19"/>
  <c r="I38" i="19"/>
  <c r="I37" i="19"/>
  <c r="I36" i="19"/>
  <c r="I35" i="19"/>
  <c r="I34" i="19"/>
  <c r="I33" i="19"/>
  <c r="I32" i="19"/>
  <c r="I31" i="19"/>
  <c r="I30" i="19"/>
  <c r="I29" i="19"/>
  <c r="I28" i="19"/>
  <c r="I27" i="19"/>
  <c r="I26" i="19"/>
  <c r="I25" i="19"/>
  <c r="I24" i="19"/>
  <c r="I23" i="19"/>
  <c r="I22" i="19"/>
  <c r="I21" i="19"/>
  <c r="I20" i="19"/>
  <c r="I19" i="19"/>
  <c r="I18" i="19"/>
  <c r="I17" i="19"/>
  <c r="I16" i="19"/>
  <c r="I15" i="19"/>
  <c r="I14" i="19"/>
  <c r="I13" i="19"/>
  <c r="I12" i="19"/>
  <c r="I11" i="19"/>
  <c r="I10" i="19"/>
  <c r="I9" i="19"/>
  <c r="I8" i="19"/>
  <c r="I7" i="19"/>
  <c r="I37" i="18"/>
  <c r="I36" i="18"/>
  <c r="I35" i="18"/>
  <c r="I34" i="18"/>
  <c r="I33" i="18"/>
  <c r="I32" i="18"/>
  <c r="I31" i="18"/>
  <c r="I30" i="18"/>
  <c r="I29" i="18"/>
  <c r="I28" i="18"/>
  <c r="I27" i="18"/>
  <c r="I26" i="18"/>
  <c r="I25" i="18"/>
  <c r="I24" i="18"/>
  <c r="I23" i="18"/>
  <c r="I22" i="18"/>
  <c r="I21" i="18"/>
  <c r="I20" i="18"/>
  <c r="I19" i="18"/>
  <c r="I18" i="18"/>
  <c r="I17" i="18"/>
  <c r="I16" i="18"/>
  <c r="I15" i="18"/>
  <c r="I14" i="18"/>
  <c r="I13" i="18"/>
  <c r="I12" i="18"/>
  <c r="I11" i="18"/>
  <c r="I10" i="18"/>
  <c r="I9" i="18"/>
  <c r="I8" i="18"/>
  <c r="I7" i="18"/>
  <c r="I37" i="17"/>
  <c r="I36" i="17"/>
  <c r="I35" i="17"/>
  <c r="I34" i="17"/>
  <c r="I33" i="17"/>
  <c r="I32" i="17"/>
  <c r="I31" i="17"/>
  <c r="I30" i="17"/>
  <c r="I29" i="17"/>
  <c r="I28" i="17"/>
  <c r="I27" i="17"/>
  <c r="I26" i="17"/>
  <c r="I25" i="17"/>
  <c r="I24" i="17"/>
  <c r="I23" i="17"/>
  <c r="I22" i="17"/>
  <c r="I21" i="17"/>
  <c r="I20" i="17"/>
  <c r="I19" i="17"/>
  <c r="I18" i="17"/>
  <c r="I17" i="17"/>
  <c r="I16" i="17"/>
  <c r="I15" i="17"/>
  <c r="I14" i="17"/>
  <c r="I13" i="17"/>
  <c r="I12" i="17"/>
  <c r="I11" i="17"/>
  <c r="I10" i="17"/>
  <c r="I9" i="17"/>
  <c r="I8" i="17"/>
  <c r="I7" i="17"/>
  <c r="C24" i="8"/>
  <c r="D24" i="8"/>
  <c r="E24" i="8"/>
  <c r="F24" i="8"/>
  <c r="G24" i="8"/>
  <c r="H24" i="8"/>
  <c r="I24" i="8"/>
  <c r="J24" i="8"/>
  <c r="K24" i="8"/>
  <c r="L24" i="8"/>
  <c r="M24" i="8"/>
  <c r="N24" i="8"/>
  <c r="B24" i="8"/>
  <c r="C149" i="12"/>
  <c r="D149" i="12"/>
  <c r="E149" i="12"/>
  <c r="F149" i="12"/>
  <c r="G149" i="12"/>
  <c r="H149" i="12"/>
  <c r="I149" i="12"/>
  <c r="J149" i="12"/>
  <c r="K149" i="12"/>
  <c r="L149" i="12"/>
  <c r="M149" i="12"/>
  <c r="N149" i="12"/>
  <c r="O149" i="12"/>
  <c r="C150" i="12"/>
  <c r="D150" i="12"/>
  <c r="E150" i="12"/>
  <c r="F150" i="12"/>
  <c r="G150" i="12"/>
  <c r="H150" i="12"/>
  <c r="I150" i="12"/>
  <c r="J150" i="12"/>
  <c r="K150" i="12"/>
  <c r="L150" i="12"/>
  <c r="M150" i="12"/>
  <c r="N150" i="12"/>
  <c r="O150" i="12"/>
  <c r="C152" i="12"/>
  <c r="D152" i="12"/>
  <c r="E152" i="12"/>
  <c r="F152" i="12"/>
  <c r="G152" i="12"/>
  <c r="H152" i="12"/>
  <c r="I152" i="12"/>
  <c r="J152" i="12"/>
  <c r="K152" i="12"/>
  <c r="L152" i="12"/>
  <c r="M152" i="12"/>
  <c r="N152" i="12"/>
  <c r="O152" i="12"/>
  <c r="C153" i="12"/>
  <c r="D153" i="12"/>
  <c r="E153" i="12"/>
  <c r="F153" i="12"/>
  <c r="G153" i="12"/>
  <c r="H153" i="12"/>
  <c r="I153" i="12"/>
  <c r="J153" i="12"/>
  <c r="K153" i="12"/>
  <c r="L153" i="12"/>
  <c r="M153" i="12"/>
  <c r="N153" i="12"/>
  <c r="O153" i="12"/>
  <c r="C154" i="12"/>
  <c r="D154" i="12"/>
  <c r="E154" i="12"/>
  <c r="F154" i="12"/>
  <c r="G154" i="12"/>
  <c r="H154" i="12"/>
  <c r="I154" i="12"/>
  <c r="J154" i="12"/>
  <c r="K154" i="12"/>
  <c r="L154" i="12"/>
  <c r="M154" i="12"/>
  <c r="N154" i="12"/>
  <c r="O154" i="12"/>
  <c r="C156" i="12"/>
  <c r="D156" i="12"/>
  <c r="E156" i="12"/>
  <c r="F156" i="12"/>
  <c r="G156" i="12"/>
  <c r="H156" i="12"/>
  <c r="I156" i="12"/>
  <c r="J156" i="12"/>
  <c r="K156" i="12"/>
  <c r="L156" i="12"/>
  <c r="M156" i="12"/>
  <c r="N156" i="12"/>
  <c r="O156" i="12"/>
  <c r="C157" i="12"/>
  <c r="D157" i="12"/>
  <c r="E157" i="12"/>
  <c r="F157" i="12"/>
  <c r="G157" i="12"/>
  <c r="H157" i="12"/>
  <c r="I157" i="12"/>
  <c r="J157" i="12"/>
  <c r="K157" i="12"/>
  <c r="L157" i="12"/>
  <c r="M157" i="12"/>
  <c r="N157" i="12"/>
  <c r="O157" i="12"/>
  <c r="C158" i="12"/>
  <c r="D158" i="12"/>
  <c r="E158" i="12"/>
  <c r="F158" i="12"/>
  <c r="G158" i="12"/>
  <c r="H158" i="12"/>
  <c r="I158" i="12"/>
  <c r="J158" i="12"/>
  <c r="K158" i="12"/>
  <c r="L158" i="12"/>
  <c r="M158" i="12"/>
  <c r="N158" i="12"/>
  <c r="O158" i="12"/>
  <c r="C159" i="12"/>
  <c r="D159" i="12"/>
  <c r="E159" i="12"/>
  <c r="F159" i="12"/>
  <c r="G159" i="12"/>
  <c r="H159" i="12"/>
  <c r="I159" i="12"/>
  <c r="J159" i="12"/>
  <c r="K159" i="12"/>
  <c r="L159" i="12"/>
  <c r="M159" i="12"/>
  <c r="N159" i="12"/>
  <c r="O159" i="12"/>
  <c r="C160" i="12"/>
  <c r="D160" i="12"/>
  <c r="E160" i="12"/>
  <c r="F160" i="12"/>
  <c r="G160" i="12"/>
  <c r="H160" i="12"/>
  <c r="I160" i="12"/>
  <c r="J160" i="12"/>
  <c r="K160" i="12"/>
  <c r="L160" i="12"/>
  <c r="M160" i="12"/>
  <c r="N160" i="12"/>
  <c r="O160" i="12"/>
  <c r="B160" i="12"/>
  <c r="B149" i="12"/>
  <c r="B150" i="12"/>
  <c r="B152" i="12"/>
  <c r="B153" i="12"/>
  <c r="B154" i="12"/>
  <c r="B156" i="12"/>
  <c r="B157" i="12"/>
  <c r="B158" i="12"/>
  <c r="B159" i="12"/>
  <c r="Q23" i="2"/>
  <c r="P23" i="2"/>
  <c r="O23" i="2"/>
  <c r="K23" i="2"/>
  <c r="L23" i="2"/>
  <c r="M23" i="2"/>
  <c r="N23" i="2"/>
  <c r="J23" i="2"/>
  <c r="I23" i="2"/>
  <c r="G23" i="2"/>
  <c r="H23" i="2"/>
  <c r="F23" i="2"/>
  <c r="E23" i="2"/>
  <c r="D23" i="2"/>
  <c r="C23" i="2"/>
  <c r="BI45" i="13"/>
  <c r="BI65" i="13" s="1"/>
  <c r="BI85" i="13" s="1"/>
  <c r="BI105" i="13" s="1"/>
  <c r="BI6" i="13"/>
  <c r="BM86" i="13" s="1"/>
  <c r="BI9" i="13"/>
  <c r="BM89" i="13" s="1"/>
  <c r="BI13" i="13"/>
  <c r="BM93" i="13" s="1"/>
  <c r="O67" i="12"/>
  <c r="G87" i="13"/>
  <c r="H87" i="13"/>
  <c r="I87" i="13"/>
  <c r="J87" i="13"/>
  <c r="K87" i="13"/>
  <c r="L87" i="13"/>
  <c r="M87" i="13"/>
  <c r="N87" i="13"/>
  <c r="O87" i="13"/>
  <c r="P87" i="13"/>
  <c r="Q87" i="13"/>
  <c r="R87" i="13"/>
  <c r="S87" i="13"/>
  <c r="T87" i="13"/>
  <c r="U87" i="13"/>
  <c r="V87" i="13"/>
  <c r="W87" i="13"/>
  <c r="X87" i="13"/>
  <c r="Y87" i="13"/>
  <c r="Z87" i="13"/>
  <c r="AA87" i="13"/>
  <c r="AB87" i="13"/>
  <c r="AC87" i="13"/>
  <c r="AD87" i="13"/>
  <c r="AE87" i="13"/>
  <c r="AF87" i="13"/>
  <c r="AG87" i="13"/>
  <c r="AH87" i="13"/>
  <c r="AI87" i="13"/>
  <c r="AJ87" i="13"/>
  <c r="AK87" i="13"/>
  <c r="AL87" i="13"/>
  <c r="AM87" i="13"/>
  <c r="AN87" i="13"/>
  <c r="AO87" i="13"/>
  <c r="AP87" i="13"/>
  <c r="AQ87" i="13"/>
  <c r="AR87" i="13"/>
  <c r="AS87" i="13"/>
  <c r="AT87" i="13"/>
  <c r="AU87" i="13"/>
  <c r="AV87" i="13"/>
  <c r="AW87" i="13"/>
  <c r="AX87" i="13"/>
  <c r="AY87" i="13"/>
  <c r="AZ87" i="13"/>
  <c r="BA87" i="13"/>
  <c r="BB87" i="13"/>
  <c r="BC87" i="13"/>
  <c r="BD87" i="13"/>
  <c r="BE87" i="13"/>
  <c r="BF87" i="13"/>
  <c r="BG87" i="13"/>
  <c r="G88" i="13"/>
  <c r="H88" i="13"/>
  <c r="I88" i="13"/>
  <c r="J88" i="13"/>
  <c r="K88" i="13"/>
  <c r="L88" i="13"/>
  <c r="M88" i="13"/>
  <c r="N88" i="13"/>
  <c r="O88" i="13"/>
  <c r="P88" i="13"/>
  <c r="Q88" i="13"/>
  <c r="R88" i="13"/>
  <c r="S88" i="13"/>
  <c r="T88" i="13"/>
  <c r="U88" i="13"/>
  <c r="V88" i="13"/>
  <c r="W88" i="13"/>
  <c r="X88" i="13"/>
  <c r="Y88" i="13"/>
  <c r="Z88" i="13"/>
  <c r="AA88" i="13"/>
  <c r="AB88" i="13"/>
  <c r="AC88" i="13"/>
  <c r="AD88" i="13"/>
  <c r="AE88" i="13"/>
  <c r="AF88" i="13"/>
  <c r="AG88" i="13"/>
  <c r="AH88" i="13"/>
  <c r="AI88" i="13"/>
  <c r="AJ88" i="13"/>
  <c r="AK88" i="13"/>
  <c r="AL88" i="13"/>
  <c r="AM88" i="13"/>
  <c r="AN88" i="13"/>
  <c r="AO88" i="13"/>
  <c r="AP88" i="13"/>
  <c r="AQ88" i="13"/>
  <c r="AR88" i="13"/>
  <c r="AS88" i="13"/>
  <c r="AT88" i="13"/>
  <c r="AU88" i="13"/>
  <c r="AV88" i="13"/>
  <c r="AW88" i="13"/>
  <c r="AX88" i="13"/>
  <c r="AY88" i="13"/>
  <c r="AZ88" i="13"/>
  <c r="BA88" i="13"/>
  <c r="BB88" i="13"/>
  <c r="BC88" i="13"/>
  <c r="BD88" i="13"/>
  <c r="BE88" i="13"/>
  <c r="BF88" i="13"/>
  <c r="BG88" i="13"/>
  <c r="G90" i="13"/>
  <c r="H90" i="13"/>
  <c r="I90" i="13"/>
  <c r="J90" i="13"/>
  <c r="K90" i="13"/>
  <c r="L90" i="13"/>
  <c r="M90" i="13"/>
  <c r="N90" i="13"/>
  <c r="O90" i="13"/>
  <c r="P90" i="13"/>
  <c r="Q90" i="13"/>
  <c r="R90" i="13"/>
  <c r="S90" i="13"/>
  <c r="T90" i="13"/>
  <c r="U90" i="13"/>
  <c r="V90" i="13"/>
  <c r="W90" i="13"/>
  <c r="X90" i="13"/>
  <c r="Y90" i="13"/>
  <c r="Z90" i="13"/>
  <c r="AA90" i="13"/>
  <c r="AB90" i="13"/>
  <c r="AC90" i="13"/>
  <c r="AD90" i="13"/>
  <c r="AE90" i="13"/>
  <c r="AF90" i="13"/>
  <c r="AG90" i="13"/>
  <c r="AH90" i="13"/>
  <c r="AI90" i="13"/>
  <c r="AJ90" i="13"/>
  <c r="AK90" i="13"/>
  <c r="AL90" i="13"/>
  <c r="AM90" i="13"/>
  <c r="AN90" i="13"/>
  <c r="AO90" i="13"/>
  <c r="AP90" i="13"/>
  <c r="AQ90" i="13"/>
  <c r="AR90" i="13"/>
  <c r="AS90" i="13"/>
  <c r="AT90" i="13"/>
  <c r="AU90" i="13"/>
  <c r="AV90" i="13"/>
  <c r="AW90" i="13"/>
  <c r="AX90" i="13"/>
  <c r="AY90" i="13"/>
  <c r="AZ90" i="13"/>
  <c r="BA90" i="13"/>
  <c r="BB90" i="13"/>
  <c r="BC90" i="13"/>
  <c r="BD90" i="13"/>
  <c r="BE90" i="13"/>
  <c r="BF90" i="13"/>
  <c r="BG90" i="13"/>
  <c r="G91" i="13"/>
  <c r="H91" i="13"/>
  <c r="I91" i="13"/>
  <c r="J91" i="13"/>
  <c r="K91" i="13"/>
  <c r="L91" i="13"/>
  <c r="M91" i="13"/>
  <c r="N91" i="13"/>
  <c r="O91" i="13"/>
  <c r="P91" i="13"/>
  <c r="Q91" i="13"/>
  <c r="R91" i="13"/>
  <c r="S91" i="13"/>
  <c r="T91" i="13"/>
  <c r="U91" i="13"/>
  <c r="V91" i="13"/>
  <c r="W91" i="13"/>
  <c r="X91" i="13"/>
  <c r="Y91" i="13"/>
  <c r="Z91" i="13"/>
  <c r="AA91" i="13"/>
  <c r="AB91" i="13"/>
  <c r="AC91" i="13"/>
  <c r="AD91" i="13"/>
  <c r="AE91" i="13"/>
  <c r="AF91" i="13"/>
  <c r="AG91" i="13"/>
  <c r="AH91" i="13"/>
  <c r="AI91" i="13"/>
  <c r="AJ91" i="13"/>
  <c r="AK91" i="13"/>
  <c r="AL91" i="13"/>
  <c r="AM91" i="13"/>
  <c r="AN91" i="13"/>
  <c r="AO91" i="13"/>
  <c r="AP91" i="13"/>
  <c r="AQ91" i="13"/>
  <c r="AR91" i="13"/>
  <c r="AS91" i="13"/>
  <c r="AT91" i="13"/>
  <c r="AU91" i="13"/>
  <c r="AV91" i="13"/>
  <c r="AW91" i="13"/>
  <c r="AX91" i="13"/>
  <c r="AY91" i="13"/>
  <c r="AZ91" i="13"/>
  <c r="BA91" i="13"/>
  <c r="BB91" i="13"/>
  <c r="BC91" i="13"/>
  <c r="BD91" i="13"/>
  <c r="BE91" i="13"/>
  <c r="BF91" i="13"/>
  <c r="BG91" i="13"/>
  <c r="G92" i="13"/>
  <c r="H92" i="13"/>
  <c r="I92" i="13"/>
  <c r="J92" i="13"/>
  <c r="K92" i="13"/>
  <c r="L92" i="13"/>
  <c r="M92" i="13"/>
  <c r="N92" i="13"/>
  <c r="O92" i="13"/>
  <c r="P92" i="13"/>
  <c r="Q92" i="13"/>
  <c r="R92" i="13"/>
  <c r="S92" i="13"/>
  <c r="T92" i="13"/>
  <c r="U92" i="13"/>
  <c r="V92" i="13"/>
  <c r="W92" i="13"/>
  <c r="X92" i="13"/>
  <c r="Y92" i="13"/>
  <c r="Z92" i="13"/>
  <c r="AA92" i="13"/>
  <c r="AB92" i="13"/>
  <c r="AC92" i="13"/>
  <c r="AD92" i="13"/>
  <c r="AE92" i="13"/>
  <c r="AF92" i="13"/>
  <c r="AG92" i="13"/>
  <c r="AH92" i="13"/>
  <c r="AI92" i="13"/>
  <c r="AJ92" i="13"/>
  <c r="AK92" i="13"/>
  <c r="AL92" i="13"/>
  <c r="AM92" i="13"/>
  <c r="AN92" i="13"/>
  <c r="AO92" i="13"/>
  <c r="AP92" i="13"/>
  <c r="AQ92" i="13"/>
  <c r="AR92" i="13"/>
  <c r="AS92" i="13"/>
  <c r="AT92" i="13"/>
  <c r="AU92" i="13"/>
  <c r="AV92" i="13"/>
  <c r="AW92" i="13"/>
  <c r="AX92" i="13"/>
  <c r="AY92" i="13"/>
  <c r="AZ92" i="13"/>
  <c r="BA92" i="13"/>
  <c r="BB92" i="13"/>
  <c r="BC92" i="13"/>
  <c r="BD92" i="13"/>
  <c r="BE92" i="13"/>
  <c r="BF92" i="13"/>
  <c r="BG92" i="13"/>
  <c r="G94" i="13"/>
  <c r="H94" i="13"/>
  <c r="I94" i="13"/>
  <c r="J94" i="13"/>
  <c r="K94" i="13"/>
  <c r="L94" i="13"/>
  <c r="M94" i="13"/>
  <c r="N94" i="13"/>
  <c r="O94" i="13"/>
  <c r="P94" i="13"/>
  <c r="Q94" i="13"/>
  <c r="R94" i="13"/>
  <c r="S94" i="13"/>
  <c r="T94" i="13"/>
  <c r="U94" i="13"/>
  <c r="V94" i="13"/>
  <c r="W94" i="13"/>
  <c r="X94" i="13"/>
  <c r="Y94" i="13"/>
  <c r="Z94" i="13"/>
  <c r="AA94" i="13"/>
  <c r="AB94" i="13"/>
  <c r="AC94" i="13"/>
  <c r="AD94" i="13"/>
  <c r="AE94" i="13"/>
  <c r="AF94" i="13"/>
  <c r="AG94" i="13"/>
  <c r="AH94" i="13"/>
  <c r="AI94" i="13"/>
  <c r="AJ94" i="13"/>
  <c r="AK94" i="13"/>
  <c r="AL94" i="13"/>
  <c r="AM94" i="13"/>
  <c r="AN94" i="13"/>
  <c r="AO94" i="13"/>
  <c r="AP94" i="13"/>
  <c r="AQ94" i="13"/>
  <c r="AR94" i="13"/>
  <c r="AS94" i="13"/>
  <c r="AT94" i="13"/>
  <c r="AU94" i="13"/>
  <c r="AV94" i="13"/>
  <c r="AW94" i="13"/>
  <c r="AX94" i="13"/>
  <c r="AY94" i="13"/>
  <c r="AZ94" i="13"/>
  <c r="BA94" i="13"/>
  <c r="BB94" i="13"/>
  <c r="BC94" i="13"/>
  <c r="BD94" i="13"/>
  <c r="BE94" i="13"/>
  <c r="BF94" i="13"/>
  <c r="BG94" i="13"/>
  <c r="G95" i="13"/>
  <c r="H95" i="13"/>
  <c r="I95" i="13"/>
  <c r="J95" i="13"/>
  <c r="K95" i="13"/>
  <c r="L95" i="13"/>
  <c r="M95" i="13"/>
  <c r="N95" i="13"/>
  <c r="O95" i="13"/>
  <c r="P95" i="13"/>
  <c r="Q95" i="13"/>
  <c r="R95" i="13"/>
  <c r="S95" i="13"/>
  <c r="T95" i="13"/>
  <c r="U95" i="13"/>
  <c r="V95" i="13"/>
  <c r="W95" i="13"/>
  <c r="X95" i="13"/>
  <c r="Y95" i="13"/>
  <c r="Z95" i="13"/>
  <c r="AA95" i="13"/>
  <c r="AB95" i="13"/>
  <c r="AC95" i="13"/>
  <c r="AD95" i="13"/>
  <c r="AE95" i="13"/>
  <c r="AF95" i="13"/>
  <c r="AG95" i="13"/>
  <c r="AH95" i="13"/>
  <c r="AI95" i="13"/>
  <c r="AJ95" i="13"/>
  <c r="AK95" i="13"/>
  <c r="AL95" i="13"/>
  <c r="AM95" i="13"/>
  <c r="AN95" i="13"/>
  <c r="AO95" i="13"/>
  <c r="AP95" i="13"/>
  <c r="AQ95" i="13"/>
  <c r="AR95" i="13"/>
  <c r="AS95" i="13"/>
  <c r="AT95" i="13"/>
  <c r="AU95" i="13"/>
  <c r="AV95" i="13"/>
  <c r="AW95" i="13"/>
  <c r="AX95" i="13"/>
  <c r="AY95" i="13"/>
  <c r="AZ95" i="13"/>
  <c r="BA95" i="13"/>
  <c r="BB95" i="13"/>
  <c r="BC95" i="13"/>
  <c r="BD95" i="13"/>
  <c r="BE95" i="13"/>
  <c r="BF95" i="13"/>
  <c r="BG95" i="13"/>
  <c r="G96" i="13"/>
  <c r="H96" i="13"/>
  <c r="I96" i="13"/>
  <c r="J96" i="13"/>
  <c r="K96" i="13"/>
  <c r="L96" i="13"/>
  <c r="M96" i="13"/>
  <c r="N96" i="13"/>
  <c r="O96" i="13"/>
  <c r="P96" i="13"/>
  <c r="Q96" i="13"/>
  <c r="R96" i="13"/>
  <c r="S96" i="13"/>
  <c r="T96" i="13"/>
  <c r="U96" i="13"/>
  <c r="V96" i="13"/>
  <c r="W96" i="13"/>
  <c r="X96" i="13"/>
  <c r="Y96" i="13"/>
  <c r="Z96" i="13"/>
  <c r="AA96" i="13"/>
  <c r="AB96" i="13"/>
  <c r="AC96" i="13"/>
  <c r="AD96" i="13"/>
  <c r="AE96" i="13"/>
  <c r="AF96" i="13"/>
  <c r="AG96" i="13"/>
  <c r="AH96" i="13"/>
  <c r="AI96" i="13"/>
  <c r="AJ96" i="13"/>
  <c r="AK96" i="13"/>
  <c r="AL96" i="13"/>
  <c r="AM96" i="13"/>
  <c r="AN96" i="13"/>
  <c r="AO96" i="13"/>
  <c r="AP96" i="13"/>
  <c r="AQ96" i="13"/>
  <c r="AR96" i="13"/>
  <c r="AS96" i="13"/>
  <c r="AT96" i="13"/>
  <c r="AU96" i="13"/>
  <c r="AV96" i="13"/>
  <c r="AW96" i="13"/>
  <c r="AX96" i="13"/>
  <c r="AY96" i="13"/>
  <c r="AZ96" i="13"/>
  <c r="BA96" i="13"/>
  <c r="BB96" i="13"/>
  <c r="BC96" i="13"/>
  <c r="BD96" i="13"/>
  <c r="BE96" i="13"/>
  <c r="BF96" i="13"/>
  <c r="BG96" i="13"/>
  <c r="G97" i="13"/>
  <c r="H97" i="13"/>
  <c r="I97" i="13"/>
  <c r="J97" i="13"/>
  <c r="K97" i="13"/>
  <c r="L97" i="13"/>
  <c r="M97" i="13"/>
  <c r="N97" i="13"/>
  <c r="O97" i="13"/>
  <c r="P97" i="13"/>
  <c r="Q97" i="13"/>
  <c r="R97" i="13"/>
  <c r="S97" i="13"/>
  <c r="T97" i="13"/>
  <c r="U97" i="13"/>
  <c r="V97" i="13"/>
  <c r="W97" i="13"/>
  <c r="X97" i="13"/>
  <c r="Y97" i="13"/>
  <c r="Z97" i="13"/>
  <c r="AA97" i="13"/>
  <c r="AB97" i="13"/>
  <c r="AC97" i="13"/>
  <c r="AD97" i="13"/>
  <c r="AE97" i="13"/>
  <c r="AF97" i="13"/>
  <c r="AG97" i="13"/>
  <c r="AH97" i="13"/>
  <c r="AI97" i="13"/>
  <c r="AJ97" i="13"/>
  <c r="AK97" i="13"/>
  <c r="AL97" i="13"/>
  <c r="AM97" i="13"/>
  <c r="AN97" i="13"/>
  <c r="AO97" i="13"/>
  <c r="AP97" i="13"/>
  <c r="AQ97" i="13"/>
  <c r="AR97" i="13"/>
  <c r="AS97" i="13"/>
  <c r="AT97" i="13"/>
  <c r="AU97" i="13"/>
  <c r="AV97" i="13"/>
  <c r="AW97" i="13"/>
  <c r="AX97" i="13"/>
  <c r="AY97" i="13"/>
  <c r="AZ97" i="13"/>
  <c r="BA97" i="13"/>
  <c r="BB97" i="13"/>
  <c r="BC97" i="13"/>
  <c r="BD97" i="13"/>
  <c r="BE97" i="13"/>
  <c r="BF97" i="13"/>
  <c r="BG97" i="13"/>
  <c r="G98" i="13"/>
  <c r="H98" i="13"/>
  <c r="I98" i="13"/>
  <c r="J98" i="13"/>
  <c r="K98" i="13"/>
  <c r="L98" i="13"/>
  <c r="M98" i="13"/>
  <c r="N98" i="13"/>
  <c r="O98" i="13"/>
  <c r="P98" i="13"/>
  <c r="Q98" i="13"/>
  <c r="R98" i="13"/>
  <c r="S98" i="13"/>
  <c r="T98" i="13"/>
  <c r="U98" i="13"/>
  <c r="V98" i="13"/>
  <c r="W98" i="13"/>
  <c r="X98" i="13"/>
  <c r="Y98" i="13"/>
  <c r="Z98" i="13"/>
  <c r="AA98" i="13"/>
  <c r="AB98" i="13"/>
  <c r="AC98" i="13"/>
  <c r="AD98" i="13"/>
  <c r="AE98" i="13"/>
  <c r="AF98" i="13"/>
  <c r="AG98" i="13"/>
  <c r="AH98" i="13"/>
  <c r="AI98" i="13"/>
  <c r="AJ98" i="13"/>
  <c r="AK98" i="13"/>
  <c r="AL98" i="13"/>
  <c r="AM98" i="13"/>
  <c r="AN98" i="13"/>
  <c r="AO98" i="13"/>
  <c r="AP98" i="13"/>
  <c r="AQ98" i="13"/>
  <c r="AR98" i="13"/>
  <c r="AS98" i="13"/>
  <c r="AT98" i="13"/>
  <c r="AU98" i="13"/>
  <c r="AV98" i="13"/>
  <c r="AW98" i="13"/>
  <c r="AX98" i="13"/>
  <c r="AY98" i="13"/>
  <c r="AZ98" i="13"/>
  <c r="BA98" i="13"/>
  <c r="BB98" i="13"/>
  <c r="BC98" i="13"/>
  <c r="BD98" i="13"/>
  <c r="BE98" i="13"/>
  <c r="BF98" i="13"/>
  <c r="BG98" i="13"/>
  <c r="F97" i="13"/>
  <c r="F98" i="13"/>
  <c r="F96" i="13"/>
  <c r="F95" i="13"/>
  <c r="F94" i="13"/>
  <c r="F90" i="13"/>
  <c r="F91" i="13"/>
  <c r="F92" i="13"/>
  <c r="F87" i="13"/>
  <c r="F88" i="13"/>
  <c r="C47" i="13"/>
  <c r="D47" i="13"/>
  <c r="E47" i="13"/>
  <c r="F47" i="13"/>
  <c r="G47" i="13"/>
  <c r="H47" i="13"/>
  <c r="I47" i="13"/>
  <c r="J47" i="13"/>
  <c r="K47" i="13"/>
  <c r="L47" i="13"/>
  <c r="M47" i="13"/>
  <c r="N47" i="13"/>
  <c r="O47" i="13"/>
  <c r="P47" i="13"/>
  <c r="Q47" i="13"/>
  <c r="R47" i="13"/>
  <c r="S47" i="13"/>
  <c r="T47" i="13"/>
  <c r="U47" i="13"/>
  <c r="V47" i="13"/>
  <c r="W47" i="13"/>
  <c r="X47" i="13"/>
  <c r="Y47" i="13"/>
  <c r="Z47" i="13"/>
  <c r="C48" i="13"/>
  <c r="D48" i="13"/>
  <c r="E48" i="13"/>
  <c r="F48" i="13"/>
  <c r="G48" i="13"/>
  <c r="H48" i="13"/>
  <c r="I48" i="13"/>
  <c r="J48" i="13"/>
  <c r="K48" i="13"/>
  <c r="L48" i="13"/>
  <c r="M48" i="13"/>
  <c r="N48" i="13"/>
  <c r="O48" i="13"/>
  <c r="P48" i="13"/>
  <c r="Q48" i="13"/>
  <c r="R48" i="13"/>
  <c r="S48" i="13"/>
  <c r="T48" i="13"/>
  <c r="U48" i="13"/>
  <c r="V48" i="13"/>
  <c r="W48" i="13"/>
  <c r="X48" i="13"/>
  <c r="Y48" i="13"/>
  <c r="Z48" i="13"/>
  <c r="C50" i="13"/>
  <c r="D50" i="13"/>
  <c r="E50" i="13"/>
  <c r="F50" i="13"/>
  <c r="G50" i="13"/>
  <c r="H50" i="13"/>
  <c r="I50" i="13"/>
  <c r="J50" i="13"/>
  <c r="K50" i="13"/>
  <c r="L50" i="13"/>
  <c r="M50" i="13"/>
  <c r="N50" i="13"/>
  <c r="O50" i="13"/>
  <c r="P50" i="13"/>
  <c r="Q50" i="13"/>
  <c r="R50" i="13"/>
  <c r="S50" i="13"/>
  <c r="T50" i="13"/>
  <c r="U50" i="13"/>
  <c r="V50" i="13"/>
  <c r="W50" i="13"/>
  <c r="X50" i="13"/>
  <c r="Y50" i="13"/>
  <c r="Z50" i="13"/>
  <c r="C51" i="13"/>
  <c r="D51" i="13"/>
  <c r="E51" i="13"/>
  <c r="F51" i="13"/>
  <c r="G51" i="13"/>
  <c r="H51" i="13"/>
  <c r="I51" i="13"/>
  <c r="J51" i="13"/>
  <c r="K51" i="13"/>
  <c r="L51" i="13"/>
  <c r="M51" i="13"/>
  <c r="N51" i="13"/>
  <c r="O51" i="13"/>
  <c r="P51" i="13"/>
  <c r="Q51" i="13"/>
  <c r="R51" i="13"/>
  <c r="S51" i="13"/>
  <c r="T51" i="13"/>
  <c r="U51" i="13"/>
  <c r="V51" i="13"/>
  <c r="W51" i="13"/>
  <c r="X51" i="13"/>
  <c r="Y51" i="13"/>
  <c r="Z51" i="13"/>
  <c r="C52" i="13"/>
  <c r="D52" i="13"/>
  <c r="E52" i="13"/>
  <c r="F52" i="13"/>
  <c r="G52" i="13"/>
  <c r="H52" i="13"/>
  <c r="I52" i="13"/>
  <c r="J52" i="13"/>
  <c r="K52" i="13"/>
  <c r="L52" i="13"/>
  <c r="M52" i="13"/>
  <c r="N52" i="13"/>
  <c r="O52" i="13"/>
  <c r="P52" i="13"/>
  <c r="Q52" i="13"/>
  <c r="R52" i="13"/>
  <c r="S52" i="13"/>
  <c r="T52" i="13"/>
  <c r="U52" i="13"/>
  <c r="V52" i="13"/>
  <c r="W52" i="13"/>
  <c r="X52" i="13"/>
  <c r="Y52" i="13"/>
  <c r="Z52" i="13"/>
  <c r="C54" i="13"/>
  <c r="D54" i="13"/>
  <c r="E54" i="13"/>
  <c r="F54" i="13"/>
  <c r="G54" i="13"/>
  <c r="H54" i="13"/>
  <c r="I54" i="13"/>
  <c r="J54" i="13"/>
  <c r="K54" i="13"/>
  <c r="L54" i="13"/>
  <c r="M54" i="13"/>
  <c r="N54" i="13"/>
  <c r="O54" i="13"/>
  <c r="P54" i="13"/>
  <c r="Q54" i="13"/>
  <c r="R54" i="13"/>
  <c r="S54" i="13"/>
  <c r="T54" i="13"/>
  <c r="U54" i="13"/>
  <c r="V54" i="13"/>
  <c r="W54" i="13"/>
  <c r="X54" i="13"/>
  <c r="Y54" i="13"/>
  <c r="Z54" i="13"/>
  <c r="C55" i="13"/>
  <c r="D55" i="13"/>
  <c r="E55" i="13"/>
  <c r="F55" i="13"/>
  <c r="G55" i="13"/>
  <c r="H55" i="13"/>
  <c r="I55" i="13"/>
  <c r="J55" i="13"/>
  <c r="K55" i="13"/>
  <c r="L55" i="13"/>
  <c r="M55" i="13"/>
  <c r="N55" i="13"/>
  <c r="O55" i="13"/>
  <c r="P55" i="13"/>
  <c r="Q55" i="13"/>
  <c r="R55" i="13"/>
  <c r="S55" i="13"/>
  <c r="T55" i="13"/>
  <c r="U55" i="13"/>
  <c r="V55" i="13"/>
  <c r="W55" i="13"/>
  <c r="X55" i="13"/>
  <c r="Y55" i="13"/>
  <c r="Z55" i="13"/>
  <c r="C56" i="13"/>
  <c r="D56" i="13"/>
  <c r="E56" i="13"/>
  <c r="F56" i="13"/>
  <c r="G56" i="13"/>
  <c r="H56" i="13"/>
  <c r="I56" i="13"/>
  <c r="J56" i="13"/>
  <c r="K56" i="13"/>
  <c r="L56" i="13"/>
  <c r="M56" i="13"/>
  <c r="N56" i="13"/>
  <c r="O56" i="13"/>
  <c r="P56" i="13"/>
  <c r="Q56" i="13"/>
  <c r="R56" i="13"/>
  <c r="S56" i="13"/>
  <c r="T56" i="13"/>
  <c r="U56" i="13"/>
  <c r="V56" i="13"/>
  <c r="W56" i="13"/>
  <c r="X56" i="13"/>
  <c r="Y56" i="13"/>
  <c r="Z56" i="13"/>
  <c r="C57" i="13"/>
  <c r="D57" i="13"/>
  <c r="E57" i="13"/>
  <c r="F57" i="13"/>
  <c r="G57" i="13"/>
  <c r="H57" i="13"/>
  <c r="I57" i="13"/>
  <c r="J57" i="13"/>
  <c r="K57" i="13"/>
  <c r="L57" i="13"/>
  <c r="M57" i="13"/>
  <c r="N57" i="13"/>
  <c r="O57" i="13"/>
  <c r="P57" i="13"/>
  <c r="Q57" i="13"/>
  <c r="R57" i="13"/>
  <c r="S57" i="13"/>
  <c r="T57" i="13"/>
  <c r="U57" i="13"/>
  <c r="V57" i="13"/>
  <c r="W57" i="13"/>
  <c r="X57" i="13"/>
  <c r="Y57" i="13"/>
  <c r="Z57" i="13"/>
  <c r="C58" i="13"/>
  <c r="D58" i="13"/>
  <c r="E58" i="13"/>
  <c r="F58" i="13"/>
  <c r="G58" i="13"/>
  <c r="H58" i="13"/>
  <c r="I58" i="13"/>
  <c r="J58" i="13"/>
  <c r="K58" i="13"/>
  <c r="L58" i="13"/>
  <c r="M58" i="13"/>
  <c r="N58" i="13"/>
  <c r="O58" i="13"/>
  <c r="P58" i="13"/>
  <c r="Q58" i="13"/>
  <c r="R58" i="13"/>
  <c r="S58" i="13"/>
  <c r="T58" i="13"/>
  <c r="U58" i="13"/>
  <c r="V58" i="13"/>
  <c r="W58" i="13"/>
  <c r="X58" i="13"/>
  <c r="Y58" i="13"/>
  <c r="Z58" i="13"/>
  <c r="O59" i="12"/>
  <c r="BD34" i="13"/>
  <c r="BB35" i="13"/>
  <c r="BD36" i="13"/>
  <c r="BB38" i="13"/>
  <c r="BC30" i="13"/>
  <c r="BE31" i="13"/>
  <c r="BE32" i="13"/>
  <c r="V25" i="13"/>
  <c r="V45" i="13" s="1"/>
  <c r="V65" i="13" s="1"/>
  <c r="V85" i="13" s="1"/>
  <c r="V105" i="13" s="1"/>
  <c r="W25" i="13"/>
  <c r="W45" i="13" s="1"/>
  <c r="W65" i="13" s="1"/>
  <c r="W85" i="13" s="1"/>
  <c r="W105" i="13" s="1"/>
  <c r="X25" i="13"/>
  <c r="X45" i="13" s="1"/>
  <c r="X65" i="13" s="1"/>
  <c r="X85" i="13" s="1"/>
  <c r="X105" i="13" s="1"/>
  <c r="Y25" i="13"/>
  <c r="Y45" i="13" s="1"/>
  <c r="Y65" i="13" s="1"/>
  <c r="Y85" i="13" s="1"/>
  <c r="Y105" i="13" s="1"/>
  <c r="V13" i="13"/>
  <c r="W13" i="13"/>
  <c r="X13" i="13"/>
  <c r="Y13" i="13"/>
  <c r="V9" i="13"/>
  <c r="W9" i="13"/>
  <c r="X9" i="13"/>
  <c r="Y9" i="13"/>
  <c r="Z9" i="13"/>
  <c r="Z89" i="13" s="1"/>
  <c r="V6" i="13"/>
  <c r="W6" i="13"/>
  <c r="X6" i="13"/>
  <c r="Y6" i="13"/>
  <c r="B6" i="13"/>
  <c r="C6" i="13"/>
  <c r="D6" i="13"/>
  <c r="E6" i="13"/>
  <c r="F6" i="13"/>
  <c r="F86" i="13" s="1"/>
  <c r="G6" i="13"/>
  <c r="H6" i="13"/>
  <c r="H86" i="13" s="1"/>
  <c r="I6" i="13"/>
  <c r="J6" i="13"/>
  <c r="K6" i="13"/>
  <c r="K86" i="13" s="1"/>
  <c r="L6" i="13"/>
  <c r="M6" i="13"/>
  <c r="N6" i="13"/>
  <c r="O6" i="13"/>
  <c r="P6" i="13"/>
  <c r="Q6" i="13"/>
  <c r="Q86" i="13" s="1"/>
  <c r="R6" i="13"/>
  <c r="S6" i="13"/>
  <c r="T6" i="13"/>
  <c r="T86" i="13" s="1"/>
  <c r="U6" i="13"/>
  <c r="B9" i="13"/>
  <c r="C9" i="13"/>
  <c r="D9" i="13"/>
  <c r="E9" i="13"/>
  <c r="F9" i="13"/>
  <c r="F89" i="13" s="1"/>
  <c r="G9" i="13"/>
  <c r="H9" i="13"/>
  <c r="H89" i="13" s="1"/>
  <c r="I9" i="13"/>
  <c r="J9" i="13"/>
  <c r="J89" i="13" s="1"/>
  <c r="K9" i="13"/>
  <c r="K89" i="13" s="1"/>
  <c r="L9" i="13"/>
  <c r="L89" i="13" s="1"/>
  <c r="M9" i="13"/>
  <c r="N9" i="13"/>
  <c r="O9" i="13"/>
  <c r="P9" i="13"/>
  <c r="P89" i="13" s="1"/>
  <c r="Q9" i="13"/>
  <c r="R9" i="13"/>
  <c r="R89" i="13" s="1"/>
  <c r="S9" i="13"/>
  <c r="S89" i="13" s="1"/>
  <c r="T9" i="13"/>
  <c r="T89" i="13" s="1"/>
  <c r="U9" i="13"/>
  <c r="B13" i="13"/>
  <c r="C13" i="13"/>
  <c r="D13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Q93" i="13" s="1"/>
  <c r="R13" i="13"/>
  <c r="R93" i="13" s="1"/>
  <c r="S13" i="13"/>
  <c r="T13" i="13"/>
  <c r="U13" i="13"/>
  <c r="C25" i="13"/>
  <c r="C45" i="13" s="1"/>
  <c r="C65" i="13" s="1"/>
  <c r="C85" i="13" s="1"/>
  <c r="C105" i="13" s="1"/>
  <c r="D25" i="13"/>
  <c r="D45" i="13" s="1"/>
  <c r="D65" i="13" s="1"/>
  <c r="D85" i="13" s="1"/>
  <c r="D105" i="13" s="1"/>
  <c r="E25" i="13"/>
  <c r="E45" i="13" s="1"/>
  <c r="E65" i="13" s="1"/>
  <c r="E85" i="13" s="1"/>
  <c r="E105" i="13" s="1"/>
  <c r="F25" i="13"/>
  <c r="F45" i="13" s="1"/>
  <c r="F65" i="13" s="1"/>
  <c r="F85" i="13" s="1"/>
  <c r="F105" i="13" s="1"/>
  <c r="G25" i="13"/>
  <c r="G45" i="13" s="1"/>
  <c r="G65" i="13" s="1"/>
  <c r="G85" i="13" s="1"/>
  <c r="G105" i="13" s="1"/>
  <c r="H25" i="13"/>
  <c r="H45" i="13" s="1"/>
  <c r="H65" i="13" s="1"/>
  <c r="H85" i="13" s="1"/>
  <c r="H105" i="13" s="1"/>
  <c r="I25" i="13"/>
  <c r="I45" i="13" s="1"/>
  <c r="I65" i="13" s="1"/>
  <c r="I85" i="13" s="1"/>
  <c r="I105" i="13" s="1"/>
  <c r="J25" i="13"/>
  <c r="J45" i="13" s="1"/>
  <c r="J65" i="13" s="1"/>
  <c r="J85" i="13" s="1"/>
  <c r="J105" i="13" s="1"/>
  <c r="K25" i="13"/>
  <c r="K45" i="13" s="1"/>
  <c r="K65" i="13" s="1"/>
  <c r="K85" i="13" s="1"/>
  <c r="K105" i="13" s="1"/>
  <c r="L25" i="13"/>
  <c r="L45" i="13" s="1"/>
  <c r="L65" i="13" s="1"/>
  <c r="L85" i="13" s="1"/>
  <c r="L105" i="13" s="1"/>
  <c r="M25" i="13"/>
  <c r="M45" i="13" s="1"/>
  <c r="M65" i="13" s="1"/>
  <c r="M85" i="13" s="1"/>
  <c r="M105" i="13" s="1"/>
  <c r="N25" i="13"/>
  <c r="N45" i="13" s="1"/>
  <c r="N65" i="13" s="1"/>
  <c r="N85" i="13" s="1"/>
  <c r="N105" i="13" s="1"/>
  <c r="O25" i="13"/>
  <c r="O45" i="13" s="1"/>
  <c r="O65" i="13" s="1"/>
  <c r="O85" i="13" s="1"/>
  <c r="O105" i="13" s="1"/>
  <c r="P25" i="13"/>
  <c r="P45" i="13" s="1"/>
  <c r="P65" i="13" s="1"/>
  <c r="P85" i="13" s="1"/>
  <c r="P105" i="13" s="1"/>
  <c r="Q25" i="13"/>
  <c r="Q45" i="13" s="1"/>
  <c r="Q65" i="13" s="1"/>
  <c r="Q85" i="13" s="1"/>
  <c r="Q105" i="13" s="1"/>
  <c r="R25" i="13"/>
  <c r="R45" i="13" s="1"/>
  <c r="R65" i="13" s="1"/>
  <c r="R85" i="13" s="1"/>
  <c r="R105" i="13" s="1"/>
  <c r="S25" i="13"/>
  <c r="S45" i="13" s="1"/>
  <c r="S65" i="13" s="1"/>
  <c r="S85" i="13" s="1"/>
  <c r="S105" i="13" s="1"/>
  <c r="T25" i="13"/>
  <c r="T45" i="13" s="1"/>
  <c r="T65" i="13" s="1"/>
  <c r="T85" i="13" s="1"/>
  <c r="T105" i="13" s="1"/>
  <c r="U25" i="13"/>
  <c r="U45" i="13" s="1"/>
  <c r="U65" i="13" s="1"/>
  <c r="U85" i="13" s="1"/>
  <c r="U105" i="13" s="1"/>
  <c r="Z25" i="13"/>
  <c r="Z45" i="13" s="1"/>
  <c r="Z65" i="13" s="1"/>
  <c r="Z85" i="13" s="1"/>
  <c r="Z105" i="13" s="1"/>
  <c r="AA25" i="13"/>
  <c r="AA45" i="13" s="1"/>
  <c r="AA65" i="13" s="1"/>
  <c r="AA85" i="13" s="1"/>
  <c r="AA105" i="13" s="1"/>
  <c r="AB25" i="13"/>
  <c r="AB45" i="13" s="1"/>
  <c r="AB65" i="13" s="1"/>
  <c r="AB85" i="13" s="1"/>
  <c r="AB105" i="13" s="1"/>
  <c r="AC25" i="13"/>
  <c r="AC45" i="13" s="1"/>
  <c r="AC65" i="13" s="1"/>
  <c r="AC85" i="13" s="1"/>
  <c r="AC105" i="13" s="1"/>
  <c r="AD25" i="13"/>
  <c r="AD45" i="13" s="1"/>
  <c r="AD65" i="13" s="1"/>
  <c r="AD85" i="13" s="1"/>
  <c r="AD105" i="13" s="1"/>
  <c r="AE25" i="13"/>
  <c r="AE45" i="13" s="1"/>
  <c r="AE65" i="13" s="1"/>
  <c r="AE85" i="13" s="1"/>
  <c r="AE105" i="13" s="1"/>
  <c r="AF25" i="13"/>
  <c r="AF45" i="13" s="1"/>
  <c r="AF65" i="13" s="1"/>
  <c r="AF85" i="13" s="1"/>
  <c r="AF105" i="13" s="1"/>
  <c r="AG25" i="13"/>
  <c r="AG45" i="13" s="1"/>
  <c r="AG65" i="13" s="1"/>
  <c r="AG85" i="13" s="1"/>
  <c r="AG105" i="13" s="1"/>
  <c r="AH45" i="13"/>
  <c r="AH65" i="13" s="1"/>
  <c r="AH85" i="13" s="1"/>
  <c r="AH105" i="13" s="1"/>
  <c r="AI45" i="13"/>
  <c r="AI65" i="13" s="1"/>
  <c r="AI85" i="13" s="1"/>
  <c r="AI105" i="13" s="1"/>
  <c r="AJ45" i="13"/>
  <c r="AJ65" i="13" s="1"/>
  <c r="AJ85" i="13" s="1"/>
  <c r="AJ105" i="13" s="1"/>
  <c r="AK45" i="13"/>
  <c r="AK65" i="13" s="1"/>
  <c r="AK85" i="13" s="1"/>
  <c r="AK105" i="13" s="1"/>
  <c r="AL45" i="13"/>
  <c r="AL65" i="13" s="1"/>
  <c r="AL85" i="13" s="1"/>
  <c r="AL105" i="13" s="1"/>
  <c r="AM45" i="13"/>
  <c r="AM65" i="13" s="1"/>
  <c r="AM85" i="13" s="1"/>
  <c r="AM105" i="13" s="1"/>
  <c r="AN45" i="13"/>
  <c r="AN65" i="13" s="1"/>
  <c r="AN85" i="13" s="1"/>
  <c r="AN105" i="13" s="1"/>
  <c r="AO45" i="13"/>
  <c r="AO65" i="13" s="1"/>
  <c r="AO85" i="13" s="1"/>
  <c r="AO105" i="13" s="1"/>
  <c r="AP45" i="13"/>
  <c r="AP65" i="13" s="1"/>
  <c r="AP85" i="13" s="1"/>
  <c r="AP105" i="13" s="1"/>
  <c r="AQ45" i="13"/>
  <c r="AQ65" i="13" s="1"/>
  <c r="AQ85" i="13" s="1"/>
  <c r="AQ105" i="13" s="1"/>
  <c r="AR45" i="13"/>
  <c r="AR65" i="13" s="1"/>
  <c r="AR85" i="13" s="1"/>
  <c r="AR105" i="13" s="1"/>
  <c r="AS45" i="13"/>
  <c r="AS65" i="13" s="1"/>
  <c r="AS85" i="13" s="1"/>
  <c r="AS105" i="13" s="1"/>
  <c r="AT45" i="13"/>
  <c r="AT65" i="13" s="1"/>
  <c r="AT85" i="13" s="1"/>
  <c r="AT105" i="13" s="1"/>
  <c r="AU45" i="13"/>
  <c r="AU65" i="13" s="1"/>
  <c r="AU85" i="13" s="1"/>
  <c r="AU105" i="13" s="1"/>
  <c r="AV45" i="13"/>
  <c r="AV65" i="13" s="1"/>
  <c r="AV85" i="13" s="1"/>
  <c r="AV105" i="13" s="1"/>
  <c r="AW45" i="13"/>
  <c r="AW65" i="13" s="1"/>
  <c r="AW85" i="13" s="1"/>
  <c r="AW105" i="13" s="1"/>
  <c r="AX45" i="13"/>
  <c r="AX65" i="13" s="1"/>
  <c r="AX85" i="13" s="1"/>
  <c r="AX105" i="13" s="1"/>
  <c r="AY45" i="13"/>
  <c r="AY65" i="13" s="1"/>
  <c r="AY85" i="13" s="1"/>
  <c r="AY105" i="13" s="1"/>
  <c r="AZ45" i="13"/>
  <c r="AZ65" i="13" s="1"/>
  <c r="AZ85" i="13" s="1"/>
  <c r="AZ105" i="13" s="1"/>
  <c r="BA45" i="13"/>
  <c r="BA65" i="13" s="1"/>
  <c r="BA85" i="13" s="1"/>
  <c r="BA105" i="13" s="1"/>
  <c r="BB45" i="13"/>
  <c r="BB65" i="13" s="1"/>
  <c r="BB85" i="13" s="1"/>
  <c r="BB105" i="13" s="1"/>
  <c r="BC45" i="13"/>
  <c r="BC65" i="13" s="1"/>
  <c r="BC85" i="13" s="1"/>
  <c r="BC105" i="13" s="1"/>
  <c r="BD45" i="13"/>
  <c r="BD65" i="13" s="1"/>
  <c r="BD85" i="13" s="1"/>
  <c r="BD105" i="13" s="1"/>
  <c r="BE45" i="13"/>
  <c r="BE65" i="13" s="1"/>
  <c r="BE85" i="13" s="1"/>
  <c r="BE105" i="13" s="1"/>
  <c r="BF45" i="13"/>
  <c r="BF65" i="13" s="1"/>
  <c r="BF85" i="13" s="1"/>
  <c r="BF105" i="13" s="1"/>
  <c r="BG45" i="13"/>
  <c r="BG65" i="13" s="1"/>
  <c r="BG85" i="13" s="1"/>
  <c r="BG105" i="13" s="1"/>
  <c r="BH45" i="13"/>
  <c r="BH65" i="13" s="1"/>
  <c r="BH85" i="13" s="1"/>
  <c r="BH105" i="13" s="1"/>
  <c r="B25" i="13"/>
  <c r="B45" i="13" s="1"/>
  <c r="B65" i="13" s="1"/>
  <c r="B85" i="13" s="1"/>
  <c r="B105" i="13" s="1"/>
  <c r="D33" i="12"/>
  <c r="E33" i="12"/>
  <c r="F33" i="12"/>
  <c r="B26" i="12"/>
  <c r="C26" i="12"/>
  <c r="D26" i="12"/>
  <c r="E26" i="12"/>
  <c r="D29" i="12"/>
  <c r="E29" i="12"/>
  <c r="F29" i="12"/>
  <c r="G88" i="12" s="1"/>
  <c r="C86" i="12"/>
  <c r="D86" i="12"/>
  <c r="E86" i="12"/>
  <c r="F86" i="12"/>
  <c r="G86" i="12"/>
  <c r="C87" i="12"/>
  <c r="D87" i="12"/>
  <c r="E87" i="12"/>
  <c r="F87" i="12"/>
  <c r="G87" i="12"/>
  <c r="C89" i="12"/>
  <c r="D89" i="12"/>
  <c r="E89" i="12"/>
  <c r="F89" i="12"/>
  <c r="G89" i="12"/>
  <c r="C90" i="12"/>
  <c r="D90" i="12"/>
  <c r="E90" i="12"/>
  <c r="F90" i="12"/>
  <c r="G90" i="12"/>
  <c r="C91" i="12"/>
  <c r="D91" i="12"/>
  <c r="E91" i="12"/>
  <c r="F91" i="12"/>
  <c r="G91" i="12"/>
  <c r="C92" i="12"/>
  <c r="C93" i="12"/>
  <c r="D93" i="12"/>
  <c r="E93" i="12"/>
  <c r="F93" i="12"/>
  <c r="G93" i="12"/>
  <c r="C94" i="12"/>
  <c r="D94" i="12"/>
  <c r="E94" i="12"/>
  <c r="F94" i="12"/>
  <c r="G94" i="12"/>
  <c r="C95" i="12"/>
  <c r="D95" i="12"/>
  <c r="E95" i="12"/>
  <c r="F95" i="12"/>
  <c r="G95" i="12"/>
  <c r="C96" i="12"/>
  <c r="D96" i="12"/>
  <c r="E96" i="12"/>
  <c r="F96" i="12"/>
  <c r="G96" i="12"/>
  <c r="C97" i="12"/>
  <c r="D97" i="12"/>
  <c r="E97" i="12"/>
  <c r="F97" i="12"/>
  <c r="G97" i="12"/>
  <c r="C99" i="12"/>
  <c r="D99" i="12"/>
  <c r="E99" i="12"/>
  <c r="F99" i="12"/>
  <c r="G99" i="12"/>
  <c r="C66" i="12"/>
  <c r="D66" i="12"/>
  <c r="E66" i="12"/>
  <c r="F66" i="12"/>
  <c r="G66" i="12"/>
  <c r="C67" i="12"/>
  <c r="D67" i="12"/>
  <c r="E67" i="12"/>
  <c r="F67" i="12"/>
  <c r="G67" i="12"/>
  <c r="C69" i="12"/>
  <c r="D69" i="12"/>
  <c r="E69" i="12"/>
  <c r="F69" i="12"/>
  <c r="G69" i="12"/>
  <c r="C70" i="12"/>
  <c r="D70" i="12"/>
  <c r="E70" i="12"/>
  <c r="F70" i="12"/>
  <c r="G70" i="12"/>
  <c r="C71" i="12"/>
  <c r="D71" i="12"/>
  <c r="E71" i="12"/>
  <c r="F71" i="12"/>
  <c r="G71" i="12"/>
  <c r="C73" i="12"/>
  <c r="D73" i="12"/>
  <c r="E73" i="12"/>
  <c r="F73" i="12"/>
  <c r="G73" i="12"/>
  <c r="C74" i="12"/>
  <c r="D74" i="12"/>
  <c r="E74" i="12"/>
  <c r="F74" i="12"/>
  <c r="G74" i="12"/>
  <c r="C75" i="12"/>
  <c r="D75" i="12"/>
  <c r="E75" i="12"/>
  <c r="F75" i="12"/>
  <c r="G75" i="12"/>
  <c r="C76" i="12"/>
  <c r="D76" i="12"/>
  <c r="E76" i="12"/>
  <c r="F76" i="12"/>
  <c r="G76" i="12"/>
  <c r="C77" i="12"/>
  <c r="D77" i="12"/>
  <c r="E77" i="12"/>
  <c r="F77" i="12"/>
  <c r="G77" i="12"/>
  <c r="C79" i="12"/>
  <c r="D79" i="12"/>
  <c r="E79" i="12"/>
  <c r="F79" i="12"/>
  <c r="G79" i="12"/>
  <c r="B59" i="12"/>
  <c r="C59" i="12"/>
  <c r="D59" i="12"/>
  <c r="E59" i="12"/>
  <c r="F59" i="12"/>
  <c r="B6" i="12"/>
  <c r="C6" i="12"/>
  <c r="D6" i="12"/>
  <c r="E6" i="12"/>
  <c r="E65" i="12" s="1"/>
  <c r="F6" i="12"/>
  <c r="F45" i="12" s="1"/>
  <c r="B9" i="12"/>
  <c r="C9" i="12"/>
  <c r="C48" i="12" s="1"/>
  <c r="D9" i="12"/>
  <c r="D68" i="12" s="1"/>
  <c r="E9" i="12"/>
  <c r="F9" i="12"/>
  <c r="B13" i="12"/>
  <c r="C13" i="12"/>
  <c r="D13" i="12"/>
  <c r="E13" i="12"/>
  <c r="F13" i="12"/>
  <c r="A4" i="23"/>
  <c r="A62" i="23" s="1"/>
  <c r="A5" i="23"/>
  <c r="A63" i="23" s="1"/>
  <c r="A6" i="23"/>
  <c r="A64" i="23" s="1"/>
  <c r="A7" i="23"/>
  <c r="A65" i="23" s="1"/>
  <c r="A8" i="23"/>
  <c r="A66" i="23" s="1"/>
  <c r="A9" i="23"/>
  <c r="A67" i="23" s="1"/>
  <c r="A10" i="23"/>
  <c r="A68" i="23" s="1"/>
  <c r="A11" i="23"/>
  <c r="A69" i="23" s="1"/>
  <c r="A12" i="23"/>
  <c r="A70" i="23" s="1"/>
  <c r="A13" i="23"/>
  <c r="A71" i="23" s="1"/>
  <c r="A14" i="23"/>
  <c r="A72" i="23" s="1"/>
  <c r="A15" i="23"/>
  <c r="A73" i="23" s="1"/>
  <c r="A16" i="23"/>
  <c r="A74" i="23" s="1"/>
  <c r="A17" i="23"/>
  <c r="A75" i="23" s="1"/>
  <c r="A18" i="23"/>
  <c r="A76" i="23" s="1"/>
  <c r="A19" i="23"/>
  <c r="A77" i="23" s="1"/>
  <c r="A20" i="23"/>
  <c r="A78" i="23" s="1"/>
  <c r="A21" i="23"/>
  <c r="A79" i="23" s="1"/>
  <c r="A22" i="23"/>
  <c r="A80" i="23" s="1"/>
  <c r="A23" i="23"/>
  <c r="A81" i="23" s="1"/>
  <c r="A24" i="23"/>
  <c r="A82" i="23" s="1"/>
  <c r="A25" i="23"/>
  <c r="A83" i="23" s="1"/>
  <c r="A26" i="23"/>
  <c r="A84" i="23" s="1"/>
  <c r="A85" i="23"/>
  <c r="A3" i="23"/>
  <c r="A61" i="23" s="1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7" i="6"/>
  <c r="AA47" i="13"/>
  <c r="AB47" i="13"/>
  <c r="AC47" i="13"/>
  <c r="AD47" i="13"/>
  <c r="AE47" i="13"/>
  <c r="AF47" i="13"/>
  <c r="AG47" i="13"/>
  <c r="AH47" i="13"/>
  <c r="AI47" i="13"/>
  <c r="AJ47" i="13"/>
  <c r="AK47" i="13"/>
  <c r="AL47" i="13"/>
  <c r="AM47" i="13"/>
  <c r="AN47" i="13"/>
  <c r="AO47" i="13"/>
  <c r="AP47" i="13"/>
  <c r="AQ47" i="13"/>
  <c r="AR47" i="13"/>
  <c r="AS47" i="13"/>
  <c r="AT47" i="13"/>
  <c r="AU47" i="13"/>
  <c r="AV47" i="13"/>
  <c r="AW47" i="13"/>
  <c r="AX47" i="13"/>
  <c r="AY47" i="13"/>
  <c r="AZ47" i="13"/>
  <c r="BA47" i="13"/>
  <c r="BB47" i="13"/>
  <c r="AA48" i="13"/>
  <c r="AB48" i="13"/>
  <c r="AC48" i="13"/>
  <c r="AD48" i="13"/>
  <c r="AE48" i="13"/>
  <c r="AF48" i="13"/>
  <c r="AG48" i="13"/>
  <c r="AH48" i="13"/>
  <c r="AI48" i="13"/>
  <c r="AJ48" i="13"/>
  <c r="AK48" i="13"/>
  <c r="AL48" i="13"/>
  <c r="AM48" i="13"/>
  <c r="AN48" i="13"/>
  <c r="AO48" i="13"/>
  <c r="AP48" i="13"/>
  <c r="AQ48" i="13"/>
  <c r="AR48" i="13"/>
  <c r="AS48" i="13"/>
  <c r="AT48" i="13"/>
  <c r="AU48" i="13"/>
  <c r="AV48" i="13"/>
  <c r="AW48" i="13"/>
  <c r="AX48" i="13"/>
  <c r="AY48" i="13"/>
  <c r="AZ48" i="13"/>
  <c r="BA48" i="13"/>
  <c r="BB48" i="13"/>
  <c r="AA50" i="13"/>
  <c r="AB50" i="13"/>
  <c r="AC50" i="13"/>
  <c r="AD50" i="13"/>
  <c r="AE50" i="13"/>
  <c r="AF50" i="13"/>
  <c r="AG50" i="13"/>
  <c r="AH50" i="13"/>
  <c r="AI50" i="13"/>
  <c r="AJ50" i="13"/>
  <c r="AK50" i="13"/>
  <c r="AL50" i="13"/>
  <c r="AM50" i="13"/>
  <c r="AN50" i="13"/>
  <c r="AO50" i="13"/>
  <c r="AP50" i="13"/>
  <c r="AQ50" i="13"/>
  <c r="AR50" i="13"/>
  <c r="AS50" i="13"/>
  <c r="AT50" i="13"/>
  <c r="AU50" i="13"/>
  <c r="AV50" i="13"/>
  <c r="AW50" i="13"/>
  <c r="AX50" i="13"/>
  <c r="AY50" i="13"/>
  <c r="AZ50" i="13"/>
  <c r="BA50" i="13"/>
  <c r="BB50" i="13"/>
  <c r="AA51" i="13"/>
  <c r="AB51" i="13"/>
  <c r="AC51" i="13"/>
  <c r="AD51" i="13"/>
  <c r="AE51" i="13"/>
  <c r="AF51" i="13"/>
  <c r="AG51" i="13"/>
  <c r="AH51" i="13"/>
  <c r="AI51" i="13"/>
  <c r="AJ51" i="13"/>
  <c r="AK51" i="13"/>
  <c r="AL51" i="13"/>
  <c r="AM51" i="13"/>
  <c r="AN51" i="13"/>
  <c r="AO51" i="13"/>
  <c r="AP51" i="13"/>
  <c r="AQ51" i="13"/>
  <c r="AR51" i="13"/>
  <c r="AS51" i="13"/>
  <c r="AT51" i="13"/>
  <c r="AU51" i="13"/>
  <c r="AV51" i="13"/>
  <c r="AW51" i="13"/>
  <c r="AX51" i="13"/>
  <c r="AY51" i="13"/>
  <c r="AZ51" i="13"/>
  <c r="BA51" i="13"/>
  <c r="BB51" i="13"/>
  <c r="AA52" i="13"/>
  <c r="AB52" i="13"/>
  <c r="AC52" i="13"/>
  <c r="AD52" i="13"/>
  <c r="AE52" i="13"/>
  <c r="AF52" i="13"/>
  <c r="AG52" i="13"/>
  <c r="AH52" i="13"/>
  <c r="AI52" i="13"/>
  <c r="AJ52" i="13"/>
  <c r="AK52" i="13"/>
  <c r="AL52" i="13"/>
  <c r="AM52" i="13"/>
  <c r="AN52" i="13"/>
  <c r="AO52" i="13"/>
  <c r="AP52" i="13"/>
  <c r="AQ52" i="13"/>
  <c r="AR52" i="13"/>
  <c r="AS52" i="13"/>
  <c r="AT52" i="13"/>
  <c r="AU52" i="13"/>
  <c r="AV52" i="13"/>
  <c r="AW52" i="13"/>
  <c r="AX52" i="13"/>
  <c r="AY52" i="13"/>
  <c r="AZ52" i="13"/>
  <c r="BA52" i="13"/>
  <c r="BB52" i="13"/>
  <c r="AA54" i="13"/>
  <c r="AB54" i="13"/>
  <c r="AC54" i="13"/>
  <c r="AD54" i="13"/>
  <c r="AE54" i="13"/>
  <c r="AF54" i="13"/>
  <c r="AG54" i="13"/>
  <c r="AH54" i="13"/>
  <c r="AI54" i="13"/>
  <c r="AJ54" i="13"/>
  <c r="AK54" i="13"/>
  <c r="AL54" i="13"/>
  <c r="AM54" i="13"/>
  <c r="AN54" i="13"/>
  <c r="AO54" i="13"/>
  <c r="AP54" i="13"/>
  <c r="AQ54" i="13"/>
  <c r="AR54" i="13"/>
  <c r="AS54" i="13"/>
  <c r="AT54" i="13"/>
  <c r="AU54" i="13"/>
  <c r="AV54" i="13"/>
  <c r="AW54" i="13"/>
  <c r="AX54" i="13"/>
  <c r="AY54" i="13"/>
  <c r="AZ54" i="13"/>
  <c r="BA54" i="13"/>
  <c r="BB54" i="13"/>
  <c r="AA55" i="13"/>
  <c r="AB55" i="13"/>
  <c r="AC55" i="13"/>
  <c r="AD55" i="13"/>
  <c r="AE55" i="13"/>
  <c r="AF55" i="13"/>
  <c r="AG55" i="13"/>
  <c r="AH55" i="13"/>
  <c r="AI55" i="13"/>
  <c r="AJ55" i="13"/>
  <c r="AK55" i="13"/>
  <c r="AL55" i="13"/>
  <c r="AM55" i="13"/>
  <c r="AN55" i="13"/>
  <c r="AO55" i="13"/>
  <c r="AP55" i="13"/>
  <c r="AQ55" i="13"/>
  <c r="AR55" i="13"/>
  <c r="AS55" i="13"/>
  <c r="AT55" i="13"/>
  <c r="AU55" i="13"/>
  <c r="AV55" i="13"/>
  <c r="AW55" i="13"/>
  <c r="AX55" i="13"/>
  <c r="AY55" i="13"/>
  <c r="AZ55" i="13"/>
  <c r="BA55" i="13"/>
  <c r="BB55" i="13"/>
  <c r="AA56" i="13"/>
  <c r="AB56" i="13"/>
  <c r="AC56" i="13"/>
  <c r="AD56" i="13"/>
  <c r="AE56" i="13"/>
  <c r="AF56" i="13"/>
  <c r="AG56" i="13"/>
  <c r="AH56" i="13"/>
  <c r="AI56" i="13"/>
  <c r="AJ56" i="13"/>
  <c r="AK56" i="13"/>
  <c r="AL56" i="13"/>
  <c r="AM56" i="13"/>
  <c r="AN56" i="13"/>
  <c r="AO56" i="13"/>
  <c r="AP56" i="13"/>
  <c r="AQ56" i="13"/>
  <c r="AR56" i="13"/>
  <c r="AS56" i="13"/>
  <c r="AT56" i="13"/>
  <c r="AU56" i="13"/>
  <c r="AV56" i="13"/>
  <c r="AW56" i="13"/>
  <c r="AX56" i="13"/>
  <c r="AY56" i="13"/>
  <c r="AZ56" i="13"/>
  <c r="BA56" i="13"/>
  <c r="BB56" i="13"/>
  <c r="AA57" i="13"/>
  <c r="AB57" i="13"/>
  <c r="AC57" i="13"/>
  <c r="AD57" i="13"/>
  <c r="AE57" i="13"/>
  <c r="AF57" i="13"/>
  <c r="AG57" i="13"/>
  <c r="AH57" i="13"/>
  <c r="AI57" i="13"/>
  <c r="AJ57" i="13"/>
  <c r="AK57" i="13"/>
  <c r="AL57" i="13"/>
  <c r="AM57" i="13"/>
  <c r="AN57" i="13"/>
  <c r="AO57" i="13"/>
  <c r="AP57" i="13"/>
  <c r="AQ57" i="13"/>
  <c r="AR57" i="13"/>
  <c r="AS57" i="13"/>
  <c r="AT57" i="13"/>
  <c r="AU57" i="13"/>
  <c r="AV57" i="13"/>
  <c r="AW57" i="13"/>
  <c r="AX57" i="13"/>
  <c r="AY57" i="13"/>
  <c r="AZ57" i="13"/>
  <c r="BA57" i="13"/>
  <c r="BB57" i="13"/>
  <c r="AA58" i="13"/>
  <c r="AB58" i="13"/>
  <c r="AC58" i="13"/>
  <c r="AD58" i="13"/>
  <c r="AE58" i="13"/>
  <c r="AF58" i="13"/>
  <c r="AG58" i="13"/>
  <c r="AH58" i="13"/>
  <c r="AI58" i="13"/>
  <c r="AJ58" i="13"/>
  <c r="AK58" i="13"/>
  <c r="AL58" i="13"/>
  <c r="AM58" i="13"/>
  <c r="AN58" i="13"/>
  <c r="AO58" i="13"/>
  <c r="AP58" i="13"/>
  <c r="AQ58" i="13"/>
  <c r="AR58" i="13"/>
  <c r="AS58" i="13"/>
  <c r="AT58" i="13"/>
  <c r="AU58" i="13"/>
  <c r="AV58" i="13"/>
  <c r="AW58" i="13"/>
  <c r="AX58" i="13"/>
  <c r="AY58" i="13"/>
  <c r="AZ58" i="13"/>
  <c r="BA58" i="13"/>
  <c r="BB58" i="13"/>
  <c r="Z6" i="13"/>
  <c r="AA6" i="13"/>
  <c r="AB6" i="13"/>
  <c r="AC6" i="13"/>
  <c r="AD6" i="13"/>
  <c r="AD86" i="13" s="1"/>
  <c r="AE6" i="13"/>
  <c r="AF6" i="13"/>
  <c r="AF86" i="13" s="1"/>
  <c r="AG6" i="13"/>
  <c r="AG86" i="13" s="1"/>
  <c r="AH6" i="13"/>
  <c r="AH86" i="13" s="1"/>
  <c r="AI6" i="13"/>
  <c r="AJ6" i="13"/>
  <c r="AK6" i="13"/>
  <c r="AL6" i="13"/>
  <c r="AM6" i="13"/>
  <c r="AN6" i="13"/>
  <c r="AO6" i="13"/>
  <c r="AO86" i="13" s="1"/>
  <c r="AP6" i="13"/>
  <c r="AQ6" i="13"/>
  <c r="AQ86" i="13" s="1"/>
  <c r="AR6" i="13"/>
  <c r="AS6" i="13"/>
  <c r="AT6" i="13"/>
  <c r="AU6" i="13"/>
  <c r="AV6" i="13"/>
  <c r="AW6" i="13"/>
  <c r="AX6" i="13"/>
  <c r="AY6" i="13"/>
  <c r="AY86" i="13" s="1"/>
  <c r="AZ6" i="13"/>
  <c r="AA9" i="13"/>
  <c r="AB9" i="13"/>
  <c r="AC9" i="13"/>
  <c r="AD9" i="13"/>
  <c r="AE9" i="13"/>
  <c r="AE89" i="13" s="1"/>
  <c r="AF9" i="13"/>
  <c r="AF89" i="13" s="1"/>
  <c r="AG9" i="13"/>
  <c r="AH9" i="13"/>
  <c r="AI9" i="13"/>
  <c r="AJ9" i="13"/>
  <c r="AJ89" i="13" s="1"/>
  <c r="AK9" i="13"/>
  <c r="AL9" i="13"/>
  <c r="AL89" i="13" s="1"/>
  <c r="AM9" i="13"/>
  <c r="AN9" i="13"/>
  <c r="AN89" i="13" s="1"/>
  <c r="AO9" i="13"/>
  <c r="AO89" i="13" s="1"/>
  <c r="AP9" i="13"/>
  <c r="AP89" i="13" s="1"/>
  <c r="AQ9" i="13"/>
  <c r="AQ89" i="13" s="1"/>
  <c r="AR9" i="13"/>
  <c r="AS9" i="13"/>
  <c r="AT9" i="13"/>
  <c r="AT89" i="13" s="1"/>
  <c r="AU9" i="13"/>
  <c r="AU89" i="13" s="1"/>
  <c r="AV9" i="13"/>
  <c r="AV89" i="13" s="1"/>
  <c r="AW9" i="13"/>
  <c r="AX9" i="13"/>
  <c r="AX89" i="13" s="1"/>
  <c r="AY9" i="13"/>
  <c r="AY89" i="13" s="1"/>
  <c r="AZ9" i="13"/>
  <c r="AZ89" i="13" s="1"/>
  <c r="Z13" i="13"/>
  <c r="AA13" i="13"/>
  <c r="AB13" i="13"/>
  <c r="AC13" i="13"/>
  <c r="AD13" i="13"/>
  <c r="AE13" i="13"/>
  <c r="AE93" i="13" s="1"/>
  <c r="AF13" i="13"/>
  <c r="AF93" i="13" s="1"/>
  <c r="AG13" i="13"/>
  <c r="AH13" i="13"/>
  <c r="AI13" i="13"/>
  <c r="AJ13" i="13"/>
  <c r="AJ93" i="13" s="1"/>
  <c r="AK13" i="13"/>
  <c r="AK93" i="13" s="1"/>
  <c r="AL13" i="13"/>
  <c r="AM13" i="13"/>
  <c r="AM93" i="13" s="1"/>
  <c r="AN13" i="13"/>
  <c r="AN93" i="13" s="1"/>
  <c r="AO13" i="13"/>
  <c r="AP13" i="13"/>
  <c r="AQ13" i="13"/>
  <c r="AR13" i="13"/>
  <c r="AS13" i="13"/>
  <c r="AT13" i="13"/>
  <c r="AU13" i="13"/>
  <c r="AU93" i="13" s="1"/>
  <c r="AV13" i="13"/>
  <c r="AV93" i="13" s="1"/>
  <c r="AW13" i="13"/>
  <c r="AX13" i="13"/>
  <c r="AY13" i="13"/>
  <c r="AY93" i="13" s="1"/>
  <c r="AZ13" i="13"/>
  <c r="AZ93" i="13" s="1"/>
  <c r="BA13" i="13"/>
  <c r="BA9" i="13"/>
  <c r="BA6" i="13"/>
  <c r="BC47" i="13"/>
  <c r="BD47" i="13"/>
  <c r="BE47" i="13"/>
  <c r="BF47" i="13"/>
  <c r="BG47" i="13"/>
  <c r="BC48" i="13"/>
  <c r="BD48" i="13"/>
  <c r="BE48" i="13"/>
  <c r="BF48" i="13"/>
  <c r="BG48" i="13"/>
  <c r="BC50" i="13"/>
  <c r="BD50" i="13"/>
  <c r="BE50" i="13"/>
  <c r="BF50" i="13"/>
  <c r="BG50" i="13"/>
  <c r="BC51" i="13"/>
  <c r="BD51" i="13"/>
  <c r="BE51" i="13"/>
  <c r="BF51" i="13"/>
  <c r="BG51" i="13"/>
  <c r="BC52" i="13"/>
  <c r="BD52" i="13"/>
  <c r="BE52" i="13"/>
  <c r="BF52" i="13"/>
  <c r="BG52" i="13"/>
  <c r="BC54" i="13"/>
  <c r="BD54" i="13"/>
  <c r="BE54" i="13"/>
  <c r="BF54" i="13"/>
  <c r="BG54" i="13"/>
  <c r="BC55" i="13"/>
  <c r="BD55" i="13"/>
  <c r="BE55" i="13"/>
  <c r="BF55" i="13"/>
  <c r="BG55" i="13"/>
  <c r="BC56" i="13"/>
  <c r="BD56" i="13"/>
  <c r="BE56" i="13"/>
  <c r="BF56" i="13"/>
  <c r="BG56" i="13"/>
  <c r="BC57" i="13"/>
  <c r="BD57" i="13"/>
  <c r="BE57" i="13"/>
  <c r="BF57" i="13"/>
  <c r="BG57" i="13"/>
  <c r="BC58" i="13"/>
  <c r="BD58" i="13"/>
  <c r="BE58" i="13"/>
  <c r="BF58" i="13"/>
  <c r="BG58" i="13"/>
  <c r="K99" i="12"/>
  <c r="J99" i="12"/>
  <c r="I99" i="12"/>
  <c r="H99" i="12"/>
  <c r="K97" i="12"/>
  <c r="J97" i="12"/>
  <c r="I97" i="12"/>
  <c r="H97" i="12"/>
  <c r="K96" i="12"/>
  <c r="J96" i="12"/>
  <c r="I96" i="12"/>
  <c r="H96" i="12"/>
  <c r="K95" i="12"/>
  <c r="J95" i="12"/>
  <c r="I95" i="12"/>
  <c r="H95" i="12"/>
  <c r="K94" i="12"/>
  <c r="J94" i="12"/>
  <c r="I94" i="12"/>
  <c r="H94" i="12"/>
  <c r="K93" i="12"/>
  <c r="J93" i="12"/>
  <c r="I93" i="12"/>
  <c r="H93" i="12"/>
  <c r="I92" i="12"/>
  <c r="H92" i="12"/>
  <c r="K91" i="12"/>
  <c r="J91" i="12"/>
  <c r="I91" i="12"/>
  <c r="H91" i="12"/>
  <c r="K90" i="12"/>
  <c r="J90" i="12"/>
  <c r="I90" i="12"/>
  <c r="H90" i="12"/>
  <c r="K89" i="12"/>
  <c r="J89" i="12"/>
  <c r="I89" i="12"/>
  <c r="H89" i="12"/>
  <c r="I88" i="12"/>
  <c r="H88" i="12"/>
  <c r="K87" i="12"/>
  <c r="J87" i="12"/>
  <c r="I87" i="12"/>
  <c r="H87" i="12"/>
  <c r="K86" i="12"/>
  <c r="J86" i="12"/>
  <c r="I86" i="12"/>
  <c r="H86" i="12"/>
  <c r="I85" i="12"/>
  <c r="H85" i="12"/>
  <c r="I66" i="12"/>
  <c r="J66" i="12"/>
  <c r="K66" i="12"/>
  <c r="L66" i="12"/>
  <c r="M66" i="12"/>
  <c r="N66" i="12"/>
  <c r="O66" i="12"/>
  <c r="I67" i="12"/>
  <c r="J67" i="12"/>
  <c r="K67" i="12"/>
  <c r="L67" i="12"/>
  <c r="M67" i="12"/>
  <c r="N67" i="12"/>
  <c r="I69" i="12"/>
  <c r="J69" i="12"/>
  <c r="K69" i="12"/>
  <c r="L69" i="12"/>
  <c r="M69" i="12"/>
  <c r="N69" i="12"/>
  <c r="O69" i="12"/>
  <c r="I70" i="12"/>
  <c r="J70" i="12"/>
  <c r="K70" i="12"/>
  <c r="L70" i="12"/>
  <c r="M70" i="12"/>
  <c r="N70" i="12"/>
  <c r="O70" i="12"/>
  <c r="I71" i="12"/>
  <c r="J71" i="12"/>
  <c r="K71" i="12"/>
  <c r="L71" i="12"/>
  <c r="M71" i="12"/>
  <c r="N71" i="12"/>
  <c r="O71" i="12"/>
  <c r="I73" i="12"/>
  <c r="J73" i="12"/>
  <c r="K73" i="12"/>
  <c r="L73" i="12"/>
  <c r="M73" i="12"/>
  <c r="N73" i="12"/>
  <c r="O73" i="12"/>
  <c r="I74" i="12"/>
  <c r="J74" i="12"/>
  <c r="K74" i="12"/>
  <c r="L74" i="12"/>
  <c r="M74" i="12"/>
  <c r="N74" i="12"/>
  <c r="O74" i="12"/>
  <c r="I75" i="12"/>
  <c r="J75" i="12"/>
  <c r="K75" i="12"/>
  <c r="L75" i="12"/>
  <c r="M75" i="12"/>
  <c r="N75" i="12"/>
  <c r="O75" i="12"/>
  <c r="I76" i="12"/>
  <c r="J76" i="12"/>
  <c r="K76" i="12"/>
  <c r="L76" i="12"/>
  <c r="M76" i="12"/>
  <c r="N76" i="12"/>
  <c r="O76" i="12"/>
  <c r="I77" i="12"/>
  <c r="J77" i="12"/>
  <c r="K77" i="12"/>
  <c r="L77" i="12"/>
  <c r="M77" i="12"/>
  <c r="N77" i="12"/>
  <c r="O77" i="12"/>
  <c r="I79" i="12"/>
  <c r="J79" i="12"/>
  <c r="K79" i="12"/>
  <c r="L79" i="12"/>
  <c r="M79" i="12"/>
  <c r="N79" i="12"/>
  <c r="O79" i="12"/>
  <c r="H66" i="12"/>
  <c r="H67" i="12"/>
  <c r="H69" i="12"/>
  <c r="H70" i="12"/>
  <c r="H71" i="12"/>
  <c r="H73" i="12"/>
  <c r="H74" i="12"/>
  <c r="H75" i="12"/>
  <c r="H76" i="12"/>
  <c r="H77" i="12"/>
  <c r="H79" i="12"/>
  <c r="BH6" i="13"/>
  <c r="BH9" i="13"/>
  <c r="BH13" i="13"/>
  <c r="BG13" i="13"/>
  <c r="BF13" i="13"/>
  <c r="BE13" i="13"/>
  <c r="BD13" i="13"/>
  <c r="BC13" i="13"/>
  <c r="BB13" i="13"/>
  <c r="BG9" i="13"/>
  <c r="BF9" i="13"/>
  <c r="BE9" i="13"/>
  <c r="BD9" i="13"/>
  <c r="BC9" i="13"/>
  <c r="BB9" i="13"/>
  <c r="BG6" i="13"/>
  <c r="BF6" i="13"/>
  <c r="BE6" i="13"/>
  <c r="BD6" i="13"/>
  <c r="BC6" i="13"/>
  <c r="BB6" i="13"/>
  <c r="AC27" i="13"/>
  <c r="AE27" i="13"/>
  <c r="AI27" i="13"/>
  <c r="AM27" i="13"/>
  <c r="AV27" i="13"/>
  <c r="AZ27" i="13"/>
  <c r="AG28" i="13"/>
  <c r="AI28" i="13"/>
  <c r="AM28" i="13"/>
  <c r="AT28" i="13"/>
  <c r="BA28" i="13"/>
  <c r="AB30" i="13"/>
  <c r="AG30" i="13"/>
  <c r="AJ30" i="13"/>
  <c r="AN30" i="13"/>
  <c r="AR30" i="13"/>
  <c r="AT30" i="13"/>
  <c r="AX30" i="13"/>
  <c r="AC31" i="13"/>
  <c r="AD31" i="13"/>
  <c r="AH31" i="13"/>
  <c r="AN31" i="13"/>
  <c r="AQ31" i="13"/>
  <c r="AV31" i="13"/>
  <c r="AA32" i="13"/>
  <c r="AE32" i="13"/>
  <c r="AI32" i="13"/>
  <c r="AM32" i="13"/>
  <c r="AQ32" i="13"/>
  <c r="AU32" i="13"/>
  <c r="BA32" i="13"/>
  <c r="AE34" i="13"/>
  <c r="AK34" i="13"/>
  <c r="AL34" i="13"/>
  <c r="AQ34" i="13"/>
  <c r="AU34" i="13"/>
  <c r="AX34" i="13"/>
  <c r="Z35" i="13"/>
  <c r="AF35" i="13"/>
  <c r="AK35" i="13"/>
  <c r="AL35" i="13"/>
  <c r="AS35" i="13"/>
  <c r="AW35" i="13"/>
  <c r="BA35" i="13"/>
  <c r="AC36" i="13"/>
  <c r="AD36" i="13"/>
  <c r="AH36" i="13"/>
  <c r="AM36" i="13"/>
  <c r="AS36" i="13"/>
  <c r="AW36" i="13"/>
  <c r="BA36" i="13"/>
  <c r="AA37" i="13"/>
  <c r="AE37" i="13"/>
  <c r="AJ37" i="13"/>
  <c r="AL37" i="13"/>
  <c r="AQ37" i="13"/>
  <c r="AU37" i="13"/>
  <c r="AX37" i="13"/>
  <c r="AF38" i="13"/>
  <c r="AK38" i="13"/>
  <c r="AM38" i="13"/>
  <c r="AQ38" i="13"/>
  <c r="AV38" i="13"/>
  <c r="AZ38" i="13"/>
  <c r="H59" i="12"/>
  <c r="I59" i="12"/>
  <c r="J59" i="12"/>
  <c r="K59" i="12"/>
  <c r="L59" i="12"/>
  <c r="M59" i="12"/>
  <c r="N59" i="12"/>
  <c r="W27" i="13"/>
  <c r="X28" i="13"/>
  <c r="Y30" i="13"/>
  <c r="X31" i="13"/>
  <c r="W32" i="13"/>
  <c r="X34" i="13"/>
  <c r="W37" i="13"/>
  <c r="G59" i="12"/>
  <c r="J85" i="12"/>
  <c r="P6" i="12"/>
  <c r="P9" i="12"/>
  <c r="P13" i="12"/>
  <c r="O13" i="12"/>
  <c r="O52" i="12" s="1"/>
  <c r="N13" i="12"/>
  <c r="M13" i="12"/>
  <c r="L13" i="12"/>
  <c r="K13" i="12"/>
  <c r="K52" i="12" s="1"/>
  <c r="J13" i="12"/>
  <c r="I13" i="12"/>
  <c r="H13" i="12"/>
  <c r="G13" i="12"/>
  <c r="G52" i="12" s="1"/>
  <c r="O9" i="12"/>
  <c r="N9" i="12"/>
  <c r="M9" i="12"/>
  <c r="L9" i="12"/>
  <c r="L48" i="12" s="1"/>
  <c r="K9" i="12"/>
  <c r="J9" i="12"/>
  <c r="I9" i="12"/>
  <c r="H9" i="12"/>
  <c r="G9" i="12"/>
  <c r="O6" i="12"/>
  <c r="N6" i="12"/>
  <c r="M6" i="12"/>
  <c r="L6" i="12"/>
  <c r="K6" i="12"/>
  <c r="K45" i="12" s="1"/>
  <c r="J6" i="12"/>
  <c r="I6" i="12"/>
  <c r="I45" i="12" s="1"/>
  <c r="H6" i="12"/>
  <c r="G6" i="12"/>
  <c r="G45" i="12" s="1"/>
  <c r="C23" i="3"/>
  <c r="D23" i="3"/>
  <c r="E23" i="3"/>
  <c r="F23" i="3"/>
  <c r="G23" i="3"/>
  <c r="H23" i="3"/>
  <c r="I23" i="3"/>
  <c r="J23" i="3"/>
  <c r="K23" i="3"/>
  <c r="L23" i="3"/>
  <c r="M23" i="3"/>
  <c r="B23" i="3"/>
  <c r="AD27" i="13"/>
  <c r="AL27" i="13"/>
  <c r="AN27" i="13"/>
  <c r="AO27" i="13"/>
  <c r="K88" i="12"/>
  <c r="K85" i="12"/>
  <c r="J88" i="12"/>
  <c r="J92" i="12"/>
  <c r="K92" i="12"/>
  <c r="Y38" i="13"/>
  <c r="W38" i="13"/>
  <c r="Y36" i="13"/>
  <c r="W34" i="13"/>
  <c r="Y34" i="13"/>
  <c r="W28" i="13"/>
  <c r="AR38" i="13"/>
  <c r="AB35" i="13"/>
  <c r="AC35" i="13"/>
  <c r="AY31" i="13"/>
  <c r="BA31" i="13"/>
  <c r="AJ31" i="13"/>
  <c r="AI31" i="13"/>
  <c r="Z31" i="13"/>
  <c r="AV30" i="13"/>
  <c r="AW30" i="13"/>
  <c r="AC30" i="13"/>
  <c r="Y35" i="13"/>
  <c r="W35" i="13"/>
  <c r="X35" i="13"/>
  <c r="Y32" i="13"/>
  <c r="W30" i="13"/>
  <c r="Y27" i="13"/>
  <c r="AA38" i="13"/>
  <c r="AB38" i="13"/>
  <c r="Z38" i="13"/>
  <c r="AC38" i="13"/>
  <c r="AM37" i="13"/>
  <c r="Z36" i="13"/>
  <c r="AB34" i="13"/>
  <c r="AA34" i="13"/>
  <c r="AC34" i="13"/>
  <c r="Z34" i="13"/>
  <c r="AN32" i="13"/>
  <c r="AO32" i="13"/>
  <c r="Z32" i="13"/>
  <c r="AE30" i="13"/>
  <c r="AD30" i="13"/>
  <c r="AP28" i="13"/>
  <c r="AQ28" i="13"/>
  <c r="AR28" i="13"/>
  <c r="AS28" i="13"/>
  <c r="Z28" i="13"/>
  <c r="AA28" i="13"/>
  <c r="AB28" i="13"/>
  <c r="AC28" i="13"/>
  <c r="BD28" i="13"/>
  <c r="BC28" i="13"/>
  <c r="C88" i="12"/>
  <c r="G85" i="12"/>
  <c r="L136" i="12"/>
  <c r="L138" i="12"/>
  <c r="L140" i="12"/>
  <c r="L142" i="12"/>
  <c r="L144" i="12"/>
  <c r="L146" i="12"/>
  <c r="L135" i="12"/>
  <c r="L139" i="12"/>
  <c r="L143" i="12"/>
  <c r="L145" i="12"/>
  <c r="L134" i="12"/>
  <c r="N134" i="12"/>
  <c r="L137" i="12"/>
  <c r="N137" i="12"/>
  <c r="L141" i="12"/>
  <c r="N141" i="12"/>
  <c r="J137" i="12"/>
  <c r="H137" i="12"/>
  <c r="J134" i="12"/>
  <c r="H134" i="12"/>
  <c r="J141" i="12"/>
  <c r="H141" i="12"/>
  <c r="N136" i="12"/>
  <c r="N138" i="12"/>
  <c r="N140" i="12"/>
  <c r="N142" i="12"/>
  <c r="N144" i="12"/>
  <c r="N146" i="12"/>
  <c r="N135" i="12"/>
  <c r="N139" i="12"/>
  <c r="N143" i="12"/>
  <c r="N145" i="12"/>
  <c r="H136" i="12"/>
  <c r="H138" i="12"/>
  <c r="H140" i="12"/>
  <c r="H142" i="12"/>
  <c r="H144" i="12"/>
  <c r="H146" i="12"/>
  <c r="H135" i="12"/>
  <c r="H139" i="12"/>
  <c r="H143" i="12"/>
  <c r="H145" i="12"/>
  <c r="J136" i="12"/>
  <c r="J138" i="12"/>
  <c r="J140" i="12"/>
  <c r="J142" i="12"/>
  <c r="J144" i="12"/>
  <c r="J146" i="12"/>
  <c r="J135" i="12"/>
  <c r="J139" i="12"/>
  <c r="J143" i="12"/>
  <c r="J145" i="12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BN86" i="13" l="1"/>
  <c r="BJ19" i="13"/>
  <c r="BJ21" i="13" s="1"/>
  <c r="BO86" i="13"/>
  <c r="BK19" i="13"/>
  <c r="BK21" i="13" s="1"/>
  <c r="F93" i="13"/>
  <c r="G89" i="13"/>
  <c r="J68" i="12"/>
  <c r="AI86" i="13"/>
  <c r="S49" i="13"/>
  <c r="AS49" i="13"/>
  <c r="Z46" i="13"/>
  <c r="W53" i="13"/>
  <c r="AP49" i="13"/>
  <c r="D65" i="12"/>
  <c r="E48" i="12"/>
  <c r="E6" i="20"/>
  <c r="E6" i="19"/>
  <c r="D3" i="20"/>
  <c r="D3" i="19"/>
  <c r="D8" i="20"/>
  <c r="J8" i="20" s="1"/>
  <c r="D8" i="19"/>
  <c r="J8" i="19" s="1"/>
  <c r="D4" i="20"/>
  <c r="D4" i="19"/>
  <c r="B5" i="23"/>
  <c r="E9" i="20"/>
  <c r="E9" i="19"/>
  <c r="E5" i="20"/>
  <c r="E5" i="19"/>
  <c r="D9" i="19"/>
  <c r="J9" i="19" s="1"/>
  <c r="D9" i="20"/>
  <c r="J9" i="20" s="1"/>
  <c r="E10" i="20"/>
  <c r="E10" i="19"/>
  <c r="B6" i="23"/>
  <c r="D10" i="20"/>
  <c r="J10" i="20" s="1"/>
  <c r="D10" i="19"/>
  <c r="J10" i="19" s="1"/>
  <c r="D6" i="20"/>
  <c r="D6" i="19"/>
  <c r="E7" i="20"/>
  <c r="E7" i="19"/>
  <c r="D5" i="19"/>
  <c r="D5" i="20"/>
  <c r="D7" i="20"/>
  <c r="J7" i="20" s="1"/>
  <c r="D7" i="19"/>
  <c r="J7" i="19" s="1"/>
  <c r="E3" i="20"/>
  <c r="E3" i="19"/>
  <c r="E8" i="20"/>
  <c r="E8" i="19"/>
  <c r="B4" i="23"/>
  <c r="E4" i="20"/>
  <c r="E4" i="19"/>
  <c r="O53" i="13"/>
  <c r="BE53" i="13"/>
  <c r="X89" i="13"/>
  <c r="BN59" i="13"/>
  <c r="G86" i="13"/>
  <c r="G46" i="13"/>
  <c r="BG86" i="13"/>
  <c r="H155" i="12"/>
  <c r="H52" i="12"/>
  <c r="C155" i="12"/>
  <c r="C52" i="12"/>
  <c r="I155" i="12"/>
  <c r="I52" i="12"/>
  <c r="B155" i="12"/>
  <c r="B52" i="12"/>
  <c r="H19" i="12"/>
  <c r="H58" i="12" s="1"/>
  <c r="H48" i="12"/>
  <c r="B151" i="12"/>
  <c r="B48" i="12"/>
  <c r="G151" i="12"/>
  <c r="G48" i="12"/>
  <c r="D48" i="12"/>
  <c r="I151" i="12"/>
  <c r="I48" i="12"/>
  <c r="C68" i="12"/>
  <c r="F19" i="12"/>
  <c r="F48" i="12"/>
  <c r="H148" i="12"/>
  <c r="H45" i="12"/>
  <c r="B39" i="12"/>
  <c r="B41" i="12" s="1"/>
  <c r="B45" i="12"/>
  <c r="E85" i="12"/>
  <c r="D45" i="12"/>
  <c r="Q58" i="12"/>
  <c r="F85" i="12"/>
  <c r="E45" i="12"/>
  <c r="E19" i="12"/>
  <c r="E21" i="12" s="1"/>
  <c r="C45" i="12"/>
  <c r="BM53" i="13"/>
  <c r="BP93" i="13"/>
  <c r="BP61" i="13"/>
  <c r="BO61" i="13"/>
  <c r="BS101" i="13"/>
  <c r="BQ61" i="13"/>
  <c r="N155" i="12"/>
  <c r="N52" i="12"/>
  <c r="M155" i="12"/>
  <c r="M52" i="12"/>
  <c r="J155" i="12"/>
  <c r="J52" i="12"/>
  <c r="L155" i="12"/>
  <c r="L52" i="12"/>
  <c r="P72" i="12"/>
  <c r="P52" i="12"/>
  <c r="N151" i="12"/>
  <c r="N48" i="12"/>
  <c r="M151" i="12"/>
  <c r="M48" i="12"/>
  <c r="J151" i="12"/>
  <c r="J48" i="12"/>
  <c r="P68" i="12"/>
  <c r="P48" i="12"/>
  <c r="K151" i="12"/>
  <c r="K48" i="12"/>
  <c r="O151" i="12"/>
  <c r="O48" i="12"/>
  <c r="J148" i="12"/>
  <c r="J45" i="12"/>
  <c r="N148" i="12"/>
  <c r="N45" i="12"/>
  <c r="M148" i="12"/>
  <c r="M45" i="12"/>
  <c r="L148" i="12"/>
  <c r="L45" i="12"/>
  <c r="P65" i="12"/>
  <c r="P45" i="12"/>
  <c r="O148" i="12"/>
  <c r="O45" i="12"/>
  <c r="E13" i="18"/>
  <c r="B9" i="23"/>
  <c r="E12" i="18"/>
  <c r="B8" i="23"/>
  <c r="E11" i="18"/>
  <c r="B7" i="23"/>
  <c r="E92" i="12"/>
  <c r="E52" i="12"/>
  <c r="G92" i="12"/>
  <c r="F52" i="12"/>
  <c r="D92" i="12"/>
  <c r="D52" i="12"/>
  <c r="D5" i="17"/>
  <c r="D5" i="18"/>
  <c r="E6" i="17"/>
  <c r="E6" i="18"/>
  <c r="D6" i="17"/>
  <c r="D6" i="18"/>
  <c r="D3" i="17"/>
  <c r="D3" i="18"/>
  <c r="D8" i="17"/>
  <c r="J8" i="17" s="1"/>
  <c r="D8" i="18"/>
  <c r="J8" i="18" s="1"/>
  <c r="D4" i="17"/>
  <c r="D4" i="18"/>
  <c r="E9" i="17"/>
  <c r="E9" i="18"/>
  <c r="E5" i="17"/>
  <c r="E5" i="18"/>
  <c r="D9" i="17"/>
  <c r="J9" i="17" s="1"/>
  <c r="D9" i="18"/>
  <c r="J9" i="18" s="1"/>
  <c r="E10" i="18"/>
  <c r="D10" i="17"/>
  <c r="J10" i="17" s="1"/>
  <c r="D10" i="18"/>
  <c r="J10" i="18" s="1"/>
  <c r="B3" i="23"/>
  <c r="E7" i="18"/>
  <c r="J7" i="6"/>
  <c r="D7" i="18"/>
  <c r="J7" i="18" s="1"/>
  <c r="E3" i="17"/>
  <c r="E3" i="18"/>
  <c r="K8" i="6"/>
  <c r="E8" i="18"/>
  <c r="E4" i="17"/>
  <c r="E4" i="18"/>
  <c r="BJ53" i="13"/>
  <c r="BJ93" i="13"/>
  <c r="AI93" i="13"/>
  <c r="V53" i="13"/>
  <c r="BG93" i="13"/>
  <c r="BK53" i="13"/>
  <c r="BK93" i="13"/>
  <c r="BL93" i="13"/>
  <c r="BL53" i="13"/>
  <c r="M53" i="13"/>
  <c r="BK49" i="13"/>
  <c r="BK89" i="13"/>
  <c r="O89" i="13"/>
  <c r="BJ89" i="13"/>
  <c r="BJ49" i="13"/>
  <c r="BL49" i="13"/>
  <c r="BL89" i="13"/>
  <c r="BM49" i="13"/>
  <c r="G49" i="13"/>
  <c r="X19" i="13"/>
  <c r="X21" i="13" s="1"/>
  <c r="BL86" i="13"/>
  <c r="BL46" i="13"/>
  <c r="BM46" i="13"/>
  <c r="BK46" i="13"/>
  <c r="BK86" i="13"/>
  <c r="C46" i="13"/>
  <c r="W46" i="13"/>
  <c r="BJ46" i="13"/>
  <c r="BJ86" i="13"/>
  <c r="E72" i="12"/>
  <c r="C72" i="12"/>
  <c r="C19" i="12"/>
  <c r="C21" i="12" s="1"/>
  <c r="E68" i="12"/>
  <c r="E88" i="12"/>
  <c r="C65" i="12"/>
  <c r="E148" i="12"/>
  <c r="F155" i="12"/>
  <c r="D151" i="12"/>
  <c r="F88" i="12"/>
  <c r="AU36" i="13"/>
  <c r="AA35" i="13"/>
  <c r="Y37" i="13"/>
  <c r="Y33" i="13" s="1"/>
  <c r="N72" i="12"/>
  <c r="AA36" i="13"/>
  <c r="BA37" i="13"/>
  <c r="X38" i="13"/>
  <c r="B19" i="12"/>
  <c r="B21" i="12" s="1"/>
  <c r="AB31" i="13"/>
  <c r="AB111" i="13" s="1"/>
  <c r="X32" i="13"/>
  <c r="X72" i="13" s="1"/>
  <c r="AA31" i="13"/>
  <c r="F65" i="12"/>
  <c r="AA27" i="13"/>
  <c r="AY38" i="13"/>
  <c r="AS30" i="13"/>
  <c r="AK28" i="13"/>
  <c r="AG27" i="13"/>
  <c r="AG107" i="13" s="1"/>
  <c r="BA53" i="13"/>
  <c r="AG19" i="13"/>
  <c r="AG21" i="13" s="1"/>
  <c r="AE19" i="13"/>
  <c r="AE21" i="13" s="1"/>
  <c r="AK53" i="13"/>
  <c r="BE46" i="13"/>
  <c r="BC89" i="13"/>
  <c r="AS53" i="13"/>
  <c r="Q46" i="13"/>
  <c r="P49" i="13"/>
  <c r="AN53" i="13"/>
  <c r="BD93" i="13"/>
  <c r="BE36" i="13"/>
  <c r="AT37" i="13"/>
  <c r="AN35" i="13"/>
  <c r="AJ35" i="13"/>
  <c r="AH34" i="13"/>
  <c r="AJ38" i="13"/>
  <c r="AZ34" i="13"/>
  <c r="BB36" i="13"/>
  <c r="AP36" i="13"/>
  <c r="AF37" i="13"/>
  <c r="BC36" i="13"/>
  <c r="AQ36" i="13"/>
  <c r="AD37" i="13"/>
  <c r="AV37" i="13"/>
  <c r="AJ34" i="13"/>
  <c r="AO35" i="13"/>
  <c r="AI38" i="13"/>
  <c r="AM118" i="13" s="1"/>
  <c r="BR29" i="13"/>
  <c r="AO30" i="13"/>
  <c r="AU31" i="13"/>
  <c r="BE37" i="13"/>
  <c r="AH37" i="13"/>
  <c r="AN38" i="13"/>
  <c r="AN34" i="13"/>
  <c r="AF36" i="13"/>
  <c r="AY36" i="13"/>
  <c r="AQ35" i="13"/>
  <c r="AK36" i="13"/>
  <c r="AO37" i="13"/>
  <c r="BC34" i="13"/>
  <c r="AU35" i="13"/>
  <c r="AJ36" i="13"/>
  <c r="AS34" i="13"/>
  <c r="AG35" i="13"/>
  <c r="AK115" i="13" s="1"/>
  <c r="BE38" i="13"/>
  <c r="AX36" i="13"/>
  <c r="AP38" i="13"/>
  <c r="AT35" i="13"/>
  <c r="AT75" i="13" s="1"/>
  <c r="AP34" i="13"/>
  <c r="AE35" i="13"/>
  <c r="AO28" i="13"/>
  <c r="BC37" i="13"/>
  <c r="AG36" i="13"/>
  <c r="J72" i="12"/>
  <c r="BD37" i="13"/>
  <c r="AO34" i="13"/>
  <c r="AV35" i="13"/>
  <c r="AE36" i="13"/>
  <c r="AI36" i="13"/>
  <c r="AV36" i="13"/>
  <c r="AZ36" i="13"/>
  <c r="AN37" i="13"/>
  <c r="AO38" i="13"/>
  <c r="AR34" i="13"/>
  <c r="AD35" i="13"/>
  <c r="AD115" i="13" s="1"/>
  <c r="AR35" i="13"/>
  <c r="AI37" i="13"/>
  <c r="AZ37" i="13"/>
  <c r="AS38" i="13"/>
  <c r="AM34" i="13"/>
  <c r="AT36" i="13"/>
  <c r="AL38" i="13"/>
  <c r="AP35" i="13"/>
  <c r="AK37" i="13"/>
  <c r="AY37" i="13"/>
  <c r="BB37" i="13"/>
  <c r="BB32" i="13"/>
  <c r="AJ32" i="13"/>
  <c r="AF31" i="13"/>
  <c r="AS31" i="13"/>
  <c r="N68" i="12"/>
  <c r="BC32" i="13"/>
  <c r="AV32" i="13"/>
  <c r="AP31" i="13"/>
  <c r="AM30" i="13"/>
  <c r="AF32" i="13"/>
  <c r="AW32" i="13"/>
  <c r="AK30" i="13"/>
  <c r="AG32" i="13"/>
  <c r="AI30" i="13"/>
  <c r="AH30" i="13"/>
  <c r="AL30" i="13"/>
  <c r="AD32" i="13"/>
  <c r="AP32" i="13"/>
  <c r="AT32" i="13"/>
  <c r="AR31" i="13"/>
  <c r="O68" i="12"/>
  <c r="AZ30" i="13"/>
  <c r="AE28" i="13"/>
  <c r="M65" i="12"/>
  <c r="AF28" i="13"/>
  <c r="AL28" i="13"/>
  <c r="AD28" i="13"/>
  <c r="AA118" i="13"/>
  <c r="AN46" i="13"/>
  <c r="AB46" i="13"/>
  <c r="I53" i="13"/>
  <c r="BR33" i="13"/>
  <c r="K19" i="12"/>
  <c r="K21" i="12" s="1"/>
  <c r="K60" i="12" s="1"/>
  <c r="K46" i="13"/>
  <c r="V86" i="13"/>
  <c r="W93" i="13"/>
  <c r="W118" i="13"/>
  <c r="Z115" i="13"/>
  <c r="X74" i="13"/>
  <c r="G68" i="12"/>
  <c r="BG49" i="13"/>
  <c r="AU46" i="13"/>
  <c r="AE46" i="13"/>
  <c r="B24" i="21"/>
  <c r="D32" i="19"/>
  <c r="J32" i="19" s="1"/>
  <c r="D32" i="18"/>
  <c r="J32" i="18" s="1"/>
  <c r="D32" i="20"/>
  <c r="J32" i="20" s="1"/>
  <c r="D32" i="17"/>
  <c r="J32" i="17" s="1"/>
  <c r="D24" i="19"/>
  <c r="J24" i="19" s="1"/>
  <c r="D24" i="18"/>
  <c r="J24" i="18" s="1"/>
  <c r="D24" i="20"/>
  <c r="J24" i="20" s="1"/>
  <c r="D24" i="17"/>
  <c r="J24" i="17" s="1"/>
  <c r="D16" i="19"/>
  <c r="J16" i="19" s="1"/>
  <c r="D16" i="20"/>
  <c r="J16" i="20" s="1"/>
  <c r="D16" i="17"/>
  <c r="J16" i="17" s="1"/>
  <c r="D16" i="18"/>
  <c r="J16" i="18" s="1"/>
  <c r="B29" i="21"/>
  <c r="D37" i="20"/>
  <c r="J37" i="20" s="1"/>
  <c r="D37" i="19"/>
  <c r="J37" i="19" s="1"/>
  <c r="D37" i="17"/>
  <c r="J37" i="17" s="1"/>
  <c r="D37" i="18"/>
  <c r="J37" i="18" s="1"/>
  <c r="B33" i="21"/>
  <c r="D29" i="20"/>
  <c r="J29" i="20" s="1"/>
  <c r="D29" i="19"/>
  <c r="J29" i="19" s="1"/>
  <c r="D29" i="17"/>
  <c r="D29" i="18"/>
  <c r="J29" i="18" s="1"/>
  <c r="D21" i="17"/>
  <c r="J21" i="17" s="1"/>
  <c r="D21" i="20"/>
  <c r="J21" i="20" s="1"/>
  <c r="D21" i="19"/>
  <c r="J21" i="19" s="1"/>
  <c r="D21" i="18"/>
  <c r="J21" i="18" s="1"/>
  <c r="D17" i="20"/>
  <c r="J17" i="20" s="1"/>
  <c r="D17" i="19"/>
  <c r="J17" i="19" s="1"/>
  <c r="D17" i="17"/>
  <c r="J17" i="17" s="1"/>
  <c r="D17" i="18"/>
  <c r="J17" i="18" s="1"/>
  <c r="B32" i="21"/>
  <c r="D40" i="19"/>
  <c r="D40" i="18"/>
  <c r="D40" i="20"/>
  <c r="D40" i="17"/>
  <c r="D38" i="19"/>
  <c r="J38" i="19" s="1"/>
  <c r="D38" i="20"/>
  <c r="J38" i="20" s="1"/>
  <c r="D38" i="18"/>
  <c r="J38" i="18" s="1"/>
  <c r="D38" i="17"/>
  <c r="B30" i="21"/>
  <c r="B34" i="21"/>
  <c r="D34" i="19"/>
  <c r="J34" i="19" s="1"/>
  <c r="D34" i="20"/>
  <c r="J34" i="20" s="1"/>
  <c r="D34" i="18"/>
  <c r="J34" i="18" s="1"/>
  <c r="D34" i="17"/>
  <c r="J34" i="17" s="1"/>
  <c r="B26" i="21"/>
  <c r="J30" i="6"/>
  <c r="D30" i="19"/>
  <c r="J30" i="19" s="1"/>
  <c r="D30" i="20"/>
  <c r="J30" i="20" s="1"/>
  <c r="D30" i="18"/>
  <c r="J30" i="18" s="1"/>
  <c r="D30" i="17"/>
  <c r="J30" i="17" s="1"/>
  <c r="D26" i="19"/>
  <c r="J26" i="19" s="1"/>
  <c r="D26" i="20"/>
  <c r="J26" i="20" s="1"/>
  <c r="D26" i="18"/>
  <c r="J26" i="18" s="1"/>
  <c r="D26" i="17"/>
  <c r="J26" i="17" s="1"/>
  <c r="J22" i="6"/>
  <c r="D22" i="19"/>
  <c r="J22" i="19" s="1"/>
  <c r="D22" i="18"/>
  <c r="J22" i="18" s="1"/>
  <c r="D22" i="17"/>
  <c r="J22" i="17" s="1"/>
  <c r="D22" i="20"/>
  <c r="J22" i="20" s="1"/>
  <c r="D18" i="19"/>
  <c r="J18" i="19" s="1"/>
  <c r="D18" i="18"/>
  <c r="J18" i="18" s="1"/>
  <c r="D18" i="17"/>
  <c r="J18" i="17" s="1"/>
  <c r="D18" i="20"/>
  <c r="J18" i="20" s="1"/>
  <c r="J14" i="6"/>
  <c r="D14" i="19"/>
  <c r="J14" i="19" s="1"/>
  <c r="D14" i="18"/>
  <c r="J14" i="18" s="1"/>
  <c r="D14" i="17"/>
  <c r="J14" i="17" s="1"/>
  <c r="D14" i="20"/>
  <c r="J14" i="20" s="1"/>
  <c r="B28" i="21"/>
  <c r="D36" i="19"/>
  <c r="J36" i="19" s="1"/>
  <c r="D36" i="17"/>
  <c r="J36" i="17" s="1"/>
  <c r="D36" i="18"/>
  <c r="J36" i="18" s="1"/>
  <c r="D36" i="20"/>
  <c r="J36" i="20" s="1"/>
  <c r="D28" i="19"/>
  <c r="J28" i="19" s="1"/>
  <c r="D28" i="17"/>
  <c r="J28" i="17" s="1"/>
  <c r="D28" i="18"/>
  <c r="J28" i="18" s="1"/>
  <c r="D28" i="20"/>
  <c r="J28" i="20" s="1"/>
  <c r="D20" i="19"/>
  <c r="J20" i="19" s="1"/>
  <c r="D20" i="20"/>
  <c r="J20" i="20" s="1"/>
  <c r="D20" i="18"/>
  <c r="J20" i="18" s="1"/>
  <c r="D20" i="17"/>
  <c r="J20" i="17" s="1"/>
  <c r="D12" i="19"/>
  <c r="J12" i="19" s="1"/>
  <c r="D12" i="20"/>
  <c r="J12" i="20" s="1"/>
  <c r="J12" i="18"/>
  <c r="D12" i="17"/>
  <c r="J12" i="17" s="1"/>
  <c r="D33" i="17"/>
  <c r="J33" i="17" s="1"/>
  <c r="D33" i="20"/>
  <c r="J33" i="20" s="1"/>
  <c r="D33" i="19"/>
  <c r="J33" i="19" s="1"/>
  <c r="B25" i="21"/>
  <c r="D33" i="18"/>
  <c r="J33" i="18" s="1"/>
  <c r="D25" i="20"/>
  <c r="J25" i="20" s="1"/>
  <c r="D25" i="19"/>
  <c r="J25" i="19" s="1"/>
  <c r="D25" i="17"/>
  <c r="J25" i="17" s="1"/>
  <c r="D25" i="18"/>
  <c r="J25" i="18" s="1"/>
  <c r="D13" i="20"/>
  <c r="J13" i="20" s="1"/>
  <c r="D13" i="19"/>
  <c r="J13" i="19" s="1"/>
  <c r="D13" i="17"/>
  <c r="J13" i="17" s="1"/>
  <c r="J13" i="18"/>
  <c r="D39" i="17"/>
  <c r="D39" i="19"/>
  <c r="D39" i="18"/>
  <c r="B31" i="21"/>
  <c r="D39" i="20"/>
  <c r="D35" i="17"/>
  <c r="J35" i="17" s="1"/>
  <c r="D35" i="18"/>
  <c r="J35" i="18" s="1"/>
  <c r="B27" i="21"/>
  <c r="D35" i="20"/>
  <c r="J35" i="20" s="1"/>
  <c r="D35" i="19"/>
  <c r="J35" i="19" s="1"/>
  <c r="B23" i="21"/>
  <c r="D31" i="17"/>
  <c r="J31" i="17" s="1"/>
  <c r="D31" i="18"/>
  <c r="J31" i="18" s="1"/>
  <c r="D31" i="20"/>
  <c r="J31" i="20" s="1"/>
  <c r="D31" i="19"/>
  <c r="J31" i="19" s="1"/>
  <c r="D27" i="17"/>
  <c r="J27" i="17" s="1"/>
  <c r="D27" i="18"/>
  <c r="J27" i="18" s="1"/>
  <c r="D27" i="20"/>
  <c r="J27" i="20" s="1"/>
  <c r="D27" i="19"/>
  <c r="J27" i="19" s="1"/>
  <c r="D23" i="17"/>
  <c r="J23" i="17" s="1"/>
  <c r="D23" i="18"/>
  <c r="J23" i="18" s="1"/>
  <c r="D23" i="20"/>
  <c r="J23" i="20" s="1"/>
  <c r="D23" i="19"/>
  <c r="J23" i="19" s="1"/>
  <c r="D19" i="17"/>
  <c r="J19" i="17" s="1"/>
  <c r="D19" i="18"/>
  <c r="J19" i="18" s="1"/>
  <c r="D19" i="20"/>
  <c r="J19" i="20" s="1"/>
  <c r="D19" i="19"/>
  <c r="J19" i="19" s="1"/>
  <c r="D15" i="17"/>
  <c r="J15" i="17" s="1"/>
  <c r="D15" i="18"/>
  <c r="J15" i="18" s="1"/>
  <c r="D15" i="20"/>
  <c r="J15" i="20" s="1"/>
  <c r="D15" i="19"/>
  <c r="J15" i="19" s="1"/>
  <c r="D11" i="17"/>
  <c r="J11" i="17" s="1"/>
  <c r="D11" i="19"/>
  <c r="J11" i="19" s="1"/>
  <c r="J11" i="18"/>
  <c r="D11" i="20"/>
  <c r="J11" i="20" s="1"/>
  <c r="E38" i="19"/>
  <c r="E38" i="18"/>
  <c r="C30" i="21"/>
  <c r="E38" i="20"/>
  <c r="E38" i="17"/>
  <c r="K38" i="17" s="1"/>
  <c r="M38" i="17" s="1"/>
  <c r="D34" i="23" s="1"/>
  <c r="C34" i="21"/>
  <c r="E34" i="19"/>
  <c r="E34" i="17"/>
  <c r="K34" i="17" s="1"/>
  <c r="M34" i="17" s="1"/>
  <c r="D30" i="23" s="1"/>
  <c r="C26" i="21"/>
  <c r="E34" i="20"/>
  <c r="E34" i="18"/>
  <c r="E26" i="19"/>
  <c r="E26" i="18"/>
  <c r="E26" i="17"/>
  <c r="E26" i="20"/>
  <c r="K18" i="6"/>
  <c r="E18" i="19"/>
  <c r="E18" i="18"/>
  <c r="E18" i="20"/>
  <c r="E18" i="17"/>
  <c r="C31" i="21"/>
  <c r="E39" i="20"/>
  <c r="E39" i="17"/>
  <c r="E39" i="19"/>
  <c r="E39" i="18"/>
  <c r="E27" i="20"/>
  <c r="E27" i="17"/>
  <c r="K27" i="17" s="1"/>
  <c r="E27" i="18"/>
  <c r="E27" i="19"/>
  <c r="E19" i="20"/>
  <c r="E19" i="17"/>
  <c r="K19" i="17" s="1"/>
  <c r="E19" i="19"/>
  <c r="E19" i="18"/>
  <c r="E15" i="20"/>
  <c r="E15" i="17"/>
  <c r="K15" i="17" s="1"/>
  <c r="E15" i="18"/>
  <c r="E15" i="19"/>
  <c r="E37" i="18"/>
  <c r="E37" i="17"/>
  <c r="E37" i="19"/>
  <c r="C29" i="21"/>
  <c r="E37" i="20"/>
  <c r="E33" i="18"/>
  <c r="E33" i="17"/>
  <c r="K33" i="17" s="1"/>
  <c r="M33" i="17" s="1"/>
  <c r="D29" i="23" s="1"/>
  <c r="E33" i="20"/>
  <c r="E33" i="19"/>
  <c r="C25" i="21"/>
  <c r="E29" i="18"/>
  <c r="E29" i="17"/>
  <c r="K29" i="17" s="1"/>
  <c r="E29" i="19"/>
  <c r="E29" i="20"/>
  <c r="E25" i="18"/>
  <c r="E25" i="17"/>
  <c r="E25" i="19"/>
  <c r="E25" i="20"/>
  <c r="E21" i="18"/>
  <c r="E21" i="17"/>
  <c r="K21" i="17" s="1"/>
  <c r="E21" i="19"/>
  <c r="E21" i="20"/>
  <c r="K17" i="6"/>
  <c r="E17" i="18"/>
  <c r="E17" i="17"/>
  <c r="E17" i="19"/>
  <c r="E17" i="20"/>
  <c r="E13" i="17"/>
  <c r="K13" i="17" s="1"/>
  <c r="E13" i="19"/>
  <c r="E13" i="20"/>
  <c r="E40" i="17"/>
  <c r="E40" i="18"/>
  <c r="C32" i="21"/>
  <c r="E40" i="20"/>
  <c r="E40" i="19"/>
  <c r="E30" i="19"/>
  <c r="E30" i="17"/>
  <c r="K30" i="17" s="1"/>
  <c r="E30" i="20"/>
  <c r="E30" i="18"/>
  <c r="K22" i="6"/>
  <c r="E22" i="19"/>
  <c r="E22" i="20"/>
  <c r="E22" i="18"/>
  <c r="E22" i="17"/>
  <c r="E14" i="19"/>
  <c r="E14" i="20"/>
  <c r="E14" i="18"/>
  <c r="E14" i="17"/>
  <c r="K14" i="17" s="1"/>
  <c r="C27" i="21"/>
  <c r="E35" i="20"/>
  <c r="E35" i="17"/>
  <c r="K35" i="17" s="1"/>
  <c r="M35" i="17" s="1"/>
  <c r="D31" i="23" s="1"/>
  <c r="E35" i="19"/>
  <c r="E35" i="18"/>
  <c r="E31" i="20"/>
  <c r="E31" i="17"/>
  <c r="K31" i="17" s="1"/>
  <c r="M31" i="17" s="1"/>
  <c r="D27" i="23" s="1"/>
  <c r="E31" i="19"/>
  <c r="E31" i="18"/>
  <c r="E23" i="20"/>
  <c r="E23" i="17"/>
  <c r="K23" i="17" s="1"/>
  <c r="E23" i="19"/>
  <c r="E23" i="18"/>
  <c r="E11" i="17"/>
  <c r="K11" i="17" s="1"/>
  <c r="E11" i="19"/>
  <c r="E11" i="20"/>
  <c r="E41" i="18"/>
  <c r="E41" i="17"/>
  <c r="E41" i="20"/>
  <c r="E41" i="19"/>
  <c r="C33" i="21"/>
  <c r="E36" i="19"/>
  <c r="E36" i="18"/>
  <c r="C28" i="21"/>
  <c r="E36" i="20"/>
  <c r="E36" i="17"/>
  <c r="K36" i="17" s="1"/>
  <c r="M36" i="17" s="1"/>
  <c r="D32" i="23" s="1"/>
  <c r="E32" i="20"/>
  <c r="E32" i="18"/>
  <c r="C24" i="21"/>
  <c r="E32" i="19"/>
  <c r="E32" i="17"/>
  <c r="K32" i="17" s="1"/>
  <c r="M32" i="17" s="1"/>
  <c r="D28" i="23" s="1"/>
  <c r="K28" i="6"/>
  <c r="E28" i="18"/>
  <c r="E28" i="20"/>
  <c r="E28" i="19"/>
  <c r="E28" i="17"/>
  <c r="K28" i="17" s="1"/>
  <c r="K24" i="6"/>
  <c r="E24" i="20"/>
  <c r="E24" i="19"/>
  <c r="E24" i="18"/>
  <c r="E24" i="17"/>
  <c r="K24" i="17" s="1"/>
  <c r="K20" i="6"/>
  <c r="E20" i="17"/>
  <c r="K20" i="17" s="1"/>
  <c r="E20" i="18"/>
  <c r="E20" i="20"/>
  <c r="E20" i="19"/>
  <c r="K16" i="6"/>
  <c r="E16" i="17"/>
  <c r="K16" i="17" s="1"/>
  <c r="E16" i="18"/>
  <c r="E16" i="20"/>
  <c r="E16" i="19"/>
  <c r="K12" i="6"/>
  <c r="E12" i="20"/>
  <c r="E12" i="19"/>
  <c r="E12" i="17"/>
  <c r="K12" i="17" s="1"/>
  <c r="C67" i="13"/>
  <c r="T108" i="13"/>
  <c r="I49" i="13"/>
  <c r="AO49" i="13"/>
  <c r="BD19" i="13"/>
  <c r="BD21" i="13" s="1"/>
  <c r="BF89" i="13"/>
  <c r="AA19" i="13"/>
  <c r="AA21" i="13" s="1"/>
  <c r="M93" i="13"/>
  <c r="I93" i="13"/>
  <c r="D46" i="13"/>
  <c r="L49" i="13"/>
  <c r="U86" i="13"/>
  <c r="N86" i="13"/>
  <c r="X49" i="13"/>
  <c r="X53" i="13"/>
  <c r="H46" i="13"/>
  <c r="AQ19" i="13"/>
  <c r="AQ21" i="13" s="1"/>
  <c r="H49" i="13"/>
  <c r="AQ46" i="13"/>
  <c r="AH89" i="13"/>
  <c r="AG46" i="13"/>
  <c r="T49" i="13"/>
  <c r="BF49" i="13"/>
  <c r="AF46" i="13"/>
  <c r="AI89" i="13"/>
  <c r="AB49" i="13"/>
  <c r="AY46" i="13"/>
  <c r="J19" i="13"/>
  <c r="J21" i="13" s="1"/>
  <c r="J46" i="13"/>
  <c r="K33" i="6"/>
  <c r="M33" i="6" s="1"/>
  <c r="Z78" i="13"/>
  <c r="AD116" i="13"/>
  <c r="W115" i="13"/>
  <c r="E8" i="17"/>
  <c r="K26" i="6"/>
  <c r="AN72" i="13"/>
  <c r="Q70" i="13"/>
  <c r="AH116" i="13"/>
  <c r="V115" i="13"/>
  <c r="AD76" i="13"/>
  <c r="K29" i="6"/>
  <c r="K34" i="6"/>
  <c r="M34" i="6" s="1"/>
  <c r="Q34" i="6" s="1"/>
  <c r="K21" i="6"/>
  <c r="K13" i="6"/>
  <c r="K10" i="6"/>
  <c r="K9" i="6"/>
  <c r="K25" i="6"/>
  <c r="BD53" i="13"/>
  <c r="BD46" i="13"/>
  <c r="BE86" i="13"/>
  <c r="BA46" i="13"/>
  <c r="AX46" i="13"/>
  <c r="Y116" i="13"/>
  <c r="AV34" i="13"/>
  <c r="O114" i="13"/>
  <c r="M75" i="13"/>
  <c r="F92" i="12"/>
  <c r="T76" i="13"/>
  <c r="J117" i="13"/>
  <c r="BE34" i="13"/>
  <c r="BD38" i="13"/>
  <c r="O115" i="13"/>
  <c r="T116" i="13"/>
  <c r="AF34" i="13"/>
  <c r="AB36" i="13"/>
  <c r="AR36" i="13"/>
  <c r="AG37" i="13"/>
  <c r="AW37" i="13"/>
  <c r="X37" i="13"/>
  <c r="AI34" i="13"/>
  <c r="AY34" i="13"/>
  <c r="AM35" i="13"/>
  <c r="AH38" i="13"/>
  <c r="AX38" i="13"/>
  <c r="BB118" i="13" s="1"/>
  <c r="BC38" i="13"/>
  <c r="BC78" i="13" s="1"/>
  <c r="N116" i="13"/>
  <c r="BB34" i="13"/>
  <c r="I76" i="13"/>
  <c r="AZ35" i="13"/>
  <c r="BA34" i="13"/>
  <c r="BA38" i="13"/>
  <c r="BB31" i="13"/>
  <c r="BD31" i="13"/>
  <c r="J71" i="13"/>
  <c r="AX32" i="13"/>
  <c r="AA30" i="13"/>
  <c r="AE31" i="13"/>
  <c r="AW31" i="13"/>
  <c r="F39" i="12"/>
  <c r="F135" i="12" s="1"/>
  <c r="AI71" i="13"/>
  <c r="BD32" i="13"/>
  <c r="S111" i="13"/>
  <c r="K72" i="13"/>
  <c r="BC31" i="13"/>
  <c r="AF30" i="13"/>
  <c r="AH32" i="13"/>
  <c r="AL32" i="13"/>
  <c r="AY32" i="13"/>
  <c r="X30" i="13"/>
  <c r="Y70" i="13" s="1"/>
  <c r="Z30" i="13"/>
  <c r="AP30" i="13"/>
  <c r="AU30" i="13"/>
  <c r="AG31" i="13"/>
  <c r="AG111" i="13" s="1"/>
  <c r="AK31" i="13"/>
  <c r="AT31" i="13"/>
  <c r="AX31" i="13"/>
  <c r="AX70" i="13"/>
  <c r="F151" i="12"/>
  <c r="AK32" i="13"/>
  <c r="AQ30" i="13"/>
  <c r="AZ32" i="13"/>
  <c r="AZ31" i="13"/>
  <c r="E39" i="12"/>
  <c r="W26" i="13"/>
  <c r="W67" i="13"/>
  <c r="AH28" i="13"/>
  <c r="AH68" i="13" s="1"/>
  <c r="AF27" i="13"/>
  <c r="W108" i="13"/>
  <c r="BE28" i="13"/>
  <c r="AN28" i="13"/>
  <c r="X27" i="13"/>
  <c r="AJ28" i="13"/>
  <c r="AZ28" i="13"/>
  <c r="Y28" i="13"/>
  <c r="BA27" i="13"/>
  <c r="AX28" i="13"/>
  <c r="AW27" i="13"/>
  <c r="F148" i="12"/>
  <c r="BB28" i="13"/>
  <c r="BC68" i="13" s="1"/>
  <c r="AY28" i="13"/>
  <c r="AT27" i="13"/>
  <c r="AU27" i="13"/>
  <c r="AH27" i="13"/>
  <c r="C85" i="12"/>
  <c r="L114" i="13"/>
  <c r="C39" i="12"/>
  <c r="C134" i="12" s="1"/>
  <c r="J107" i="13"/>
  <c r="C148" i="12"/>
  <c r="K107" i="13"/>
  <c r="G107" i="13"/>
  <c r="B148" i="12"/>
  <c r="E77" i="13"/>
  <c r="L110" i="13"/>
  <c r="E71" i="13"/>
  <c r="M117" i="13"/>
  <c r="G78" i="13"/>
  <c r="P19" i="12"/>
  <c r="O86" i="13"/>
  <c r="S86" i="13"/>
  <c r="P46" i="13"/>
  <c r="AC89" i="13"/>
  <c r="Y49" i="13"/>
  <c r="Z49" i="13"/>
  <c r="BC27" i="13"/>
  <c r="BB27" i="13"/>
  <c r="BD27" i="13"/>
  <c r="BE27" i="13"/>
  <c r="BB30" i="13"/>
  <c r="BD30" i="13"/>
  <c r="BE30" i="13"/>
  <c r="BE35" i="13"/>
  <c r="BD35" i="13"/>
  <c r="BC35" i="13"/>
  <c r="L70" i="13"/>
  <c r="O110" i="13"/>
  <c r="H117" i="13"/>
  <c r="AC75" i="13"/>
  <c r="K19" i="6"/>
  <c r="E7" i="17"/>
  <c r="K7" i="6"/>
  <c r="R77" i="13"/>
  <c r="K110" i="13"/>
  <c r="AT68" i="13"/>
  <c r="AF49" i="13"/>
  <c r="G148" i="12"/>
  <c r="G65" i="12"/>
  <c r="H65" i="12"/>
  <c r="K148" i="12"/>
  <c r="L65" i="12"/>
  <c r="D155" i="12"/>
  <c r="D19" i="12"/>
  <c r="E151" i="12"/>
  <c r="F68" i="12"/>
  <c r="J77" i="13"/>
  <c r="P78" i="13"/>
  <c r="AB68" i="13"/>
  <c r="H151" i="12"/>
  <c r="H68" i="12"/>
  <c r="I68" i="12"/>
  <c r="L151" i="12"/>
  <c r="M68" i="12"/>
  <c r="L19" i="12"/>
  <c r="L58" i="12" s="1"/>
  <c r="G155" i="12"/>
  <c r="G19" i="12"/>
  <c r="G58" i="12" s="1"/>
  <c r="K155" i="12"/>
  <c r="K72" i="12"/>
  <c r="O155" i="12"/>
  <c r="O19" i="12"/>
  <c r="O21" i="12" s="1"/>
  <c r="O60" i="12" s="1"/>
  <c r="W36" i="13"/>
  <c r="X36" i="13"/>
  <c r="Y31" i="13"/>
  <c r="W31" i="13"/>
  <c r="AW38" i="13"/>
  <c r="AT38" i="13"/>
  <c r="AU38" i="13"/>
  <c r="AG38" i="13"/>
  <c r="AD38" i="13"/>
  <c r="AE38" i="13"/>
  <c r="AP37" i="13"/>
  <c r="AR37" i="13"/>
  <c r="AS37" i="13"/>
  <c r="Z37" i="13"/>
  <c r="AA77" i="13" s="1"/>
  <c r="AB37" i="13"/>
  <c r="AC37" i="13"/>
  <c r="AN36" i="13"/>
  <c r="AL36" i="13"/>
  <c r="AO36" i="13"/>
  <c r="AX35" i="13"/>
  <c r="AY35" i="13"/>
  <c r="AH35" i="13"/>
  <c r="AI35" i="13"/>
  <c r="AT34" i="13"/>
  <c r="AW34" i="13"/>
  <c r="AD34" i="13"/>
  <c r="AD74" i="13" s="1"/>
  <c r="AG34" i="13"/>
  <c r="AS32" i="13"/>
  <c r="AR32" i="13"/>
  <c r="AC32" i="13"/>
  <c r="AB32" i="13"/>
  <c r="AO31" i="13"/>
  <c r="AM31" i="13"/>
  <c r="AL31" i="13"/>
  <c r="AY30" i="13"/>
  <c r="BA30" i="13"/>
  <c r="AV28" i="13"/>
  <c r="AU28" i="13"/>
  <c r="AW28" i="13"/>
  <c r="AQ27" i="13"/>
  <c r="AP27" i="13"/>
  <c r="AP67" i="13" s="1"/>
  <c r="AW93" i="13"/>
  <c r="AW53" i="13"/>
  <c r="AO93" i="13"/>
  <c r="AO53" i="13"/>
  <c r="AG93" i="13"/>
  <c r="AH53" i="13"/>
  <c r="AG53" i="13"/>
  <c r="AC93" i="13"/>
  <c r="AC53" i="13"/>
  <c r="AC46" i="13"/>
  <c r="AD46" i="13"/>
  <c r="D39" i="12"/>
  <c r="D85" i="12"/>
  <c r="AK19" i="13"/>
  <c r="AK21" i="13" s="1"/>
  <c r="U67" i="13"/>
  <c r="L23" i="17"/>
  <c r="BL36" i="13"/>
  <c r="BL31" i="13"/>
  <c r="Y93" i="13"/>
  <c r="BL38" i="13"/>
  <c r="BL34" i="13"/>
  <c r="BL28" i="13"/>
  <c r="BE49" i="13"/>
  <c r="BF93" i="13"/>
  <c r="BA49" i="13"/>
  <c r="AG89" i="13"/>
  <c r="AD49" i="13"/>
  <c r="E155" i="12"/>
  <c r="D148" i="12"/>
  <c r="D88" i="12"/>
  <c r="K93" i="13"/>
  <c r="R86" i="13"/>
  <c r="L86" i="13"/>
  <c r="E19" i="13"/>
  <c r="E21" i="13" s="1"/>
  <c r="Y19" i="13"/>
  <c r="Y21" i="13" s="1"/>
  <c r="V89" i="13"/>
  <c r="V19" i="13"/>
  <c r="V21" i="13" s="1"/>
  <c r="BL37" i="13"/>
  <c r="BL32" i="13"/>
  <c r="AC114" i="13"/>
  <c r="BG19" i="13"/>
  <c r="BG21" i="13" s="1"/>
  <c r="AR53" i="13"/>
  <c r="T53" i="13"/>
  <c r="L53" i="13"/>
  <c r="P86" i="13"/>
  <c r="K23" i="6"/>
  <c r="H35" i="6"/>
  <c r="K35" i="6"/>
  <c r="M35" i="6" s="1"/>
  <c r="H19" i="6"/>
  <c r="J34" i="6"/>
  <c r="J18" i="6"/>
  <c r="J10" i="6"/>
  <c r="H15" i="6"/>
  <c r="H31" i="6"/>
  <c r="J26" i="6"/>
  <c r="H18" i="6"/>
  <c r="H14" i="6"/>
  <c r="H22" i="6"/>
  <c r="J21" i="6"/>
  <c r="K14" i="6"/>
  <c r="K30" i="6"/>
  <c r="H7" i="6"/>
  <c r="K11" i="6"/>
  <c r="H23" i="6"/>
  <c r="K27" i="6"/>
  <c r="H30" i="6"/>
  <c r="J29" i="6"/>
  <c r="J13" i="6"/>
  <c r="E10" i="17"/>
  <c r="L26" i="6"/>
  <c r="M17" i="6" s="1"/>
  <c r="C13" i="23" s="1"/>
  <c r="H10" i="6"/>
  <c r="H26" i="6"/>
  <c r="H34" i="6"/>
  <c r="H11" i="6"/>
  <c r="K15" i="6"/>
  <c r="H27" i="6"/>
  <c r="K31" i="6"/>
  <c r="M31" i="6" s="1"/>
  <c r="C27" i="23" s="1"/>
  <c r="J33" i="6"/>
  <c r="J25" i="6"/>
  <c r="J17" i="6"/>
  <c r="J9" i="6"/>
  <c r="C23" i="21"/>
  <c r="J35" i="6"/>
  <c r="J27" i="6"/>
  <c r="J19" i="6"/>
  <c r="J11" i="6"/>
  <c r="H8" i="6"/>
  <c r="H12" i="6"/>
  <c r="H16" i="6"/>
  <c r="H20" i="6"/>
  <c r="H24" i="6"/>
  <c r="H28" i="6"/>
  <c r="K32" i="6"/>
  <c r="M32" i="6" s="1"/>
  <c r="H9" i="6"/>
  <c r="H13" i="6"/>
  <c r="H17" i="6"/>
  <c r="H21" i="6"/>
  <c r="H25" i="6"/>
  <c r="H29" i="6"/>
  <c r="H33" i="6"/>
  <c r="J32" i="6"/>
  <c r="J28" i="6"/>
  <c r="J24" i="6"/>
  <c r="J20" i="6"/>
  <c r="J16" i="6"/>
  <c r="J12" i="6"/>
  <c r="J8" i="6"/>
  <c r="H32" i="6"/>
  <c r="J31" i="6"/>
  <c r="J23" i="6"/>
  <c r="J15" i="6"/>
  <c r="D7" i="17"/>
  <c r="J7" i="17" s="1"/>
  <c r="N89" i="13"/>
  <c r="M46" i="13"/>
  <c r="U46" i="13"/>
  <c r="K49" i="13"/>
  <c r="G53" i="13"/>
  <c r="Q53" i="13"/>
  <c r="AI19" i="13"/>
  <c r="AI21" i="13" s="1"/>
  <c r="L46" i="13"/>
  <c r="T46" i="13"/>
  <c r="N53" i="13"/>
  <c r="E46" i="13"/>
  <c r="I86" i="13"/>
  <c r="L67" i="13"/>
  <c r="Y107" i="13"/>
  <c r="S71" i="13"/>
  <c r="AE112" i="13"/>
  <c r="AA74" i="13"/>
  <c r="AF118" i="13"/>
  <c r="Y112" i="13"/>
  <c r="AN111" i="13"/>
  <c r="AQ118" i="13"/>
  <c r="X114" i="13"/>
  <c r="AJ49" i="13"/>
  <c r="AV53" i="13"/>
  <c r="AI46" i="13"/>
  <c r="AI49" i="13"/>
  <c r="AB53" i="13"/>
  <c r="BB89" i="13"/>
  <c r="AF19" i="13"/>
  <c r="AR89" i="13"/>
  <c r="AM49" i="13"/>
  <c r="AL49" i="13"/>
  <c r="AE49" i="13"/>
  <c r="AM86" i="13"/>
  <c r="N19" i="13"/>
  <c r="N21" i="13" s="1"/>
  <c r="X46" i="13"/>
  <c r="S46" i="13"/>
  <c r="X86" i="13"/>
  <c r="AY19" i="13"/>
  <c r="AY21" i="13" s="1"/>
  <c r="R46" i="13"/>
  <c r="F53" i="13"/>
  <c r="I46" i="13"/>
  <c r="E67" i="13"/>
  <c r="K67" i="13"/>
  <c r="AH49" i="13"/>
  <c r="AF53" i="13"/>
  <c r="AG49" i="13"/>
  <c r="BE89" i="13"/>
  <c r="BC93" i="13"/>
  <c r="BG53" i="13"/>
  <c r="AM89" i="13"/>
  <c r="AK89" i="13"/>
  <c r="AA49" i="13"/>
  <c r="AH46" i="13"/>
  <c r="F19" i="13"/>
  <c r="F21" i="13" s="1"/>
  <c r="R49" i="13"/>
  <c r="M86" i="13"/>
  <c r="O46" i="13"/>
  <c r="O49" i="13"/>
  <c r="U53" i="13"/>
  <c r="N46" i="13"/>
  <c r="L117" i="13"/>
  <c r="H76" i="13"/>
  <c r="AP46" i="13"/>
  <c r="AN49" i="13"/>
  <c r="AJ53" i="13"/>
  <c r="AZ53" i="13"/>
  <c r="AK49" i="13"/>
  <c r="AA46" i="13"/>
  <c r="K19" i="13"/>
  <c r="J93" i="13"/>
  <c r="C53" i="13"/>
  <c r="C49" i="13"/>
  <c r="Q68" i="13"/>
  <c r="X108" i="13"/>
  <c r="Y74" i="13"/>
  <c r="AT108" i="13"/>
  <c r="V70" i="13"/>
  <c r="AB114" i="13"/>
  <c r="W75" i="13"/>
  <c r="AU114" i="13"/>
  <c r="AE114" i="13"/>
  <c r="P116" i="13"/>
  <c r="K118" i="13"/>
  <c r="BB75" i="13"/>
  <c r="T72" i="13"/>
  <c r="P74" i="13"/>
  <c r="AF115" i="13"/>
  <c r="C72" i="13"/>
  <c r="AJ71" i="13"/>
  <c r="Z76" i="13"/>
  <c r="Z72" i="13"/>
  <c r="AR68" i="13"/>
  <c r="AZ118" i="13"/>
  <c r="W70" i="13"/>
  <c r="AV118" i="13"/>
  <c r="AA114" i="13"/>
  <c r="D77" i="13"/>
  <c r="AB108" i="13"/>
  <c r="AD70" i="13"/>
  <c r="X68" i="13"/>
  <c r="AB74" i="13"/>
  <c r="D67" i="13"/>
  <c r="I114" i="13"/>
  <c r="U74" i="13"/>
  <c r="BC46" i="13"/>
  <c r="BB46" i="13"/>
  <c r="BF46" i="13"/>
  <c r="BF86" i="13"/>
  <c r="BF19" i="13"/>
  <c r="BG46" i="13"/>
  <c r="D53" i="13"/>
  <c r="D19" i="13"/>
  <c r="D21" i="13" s="1"/>
  <c r="AO67" i="13"/>
  <c r="AX93" i="13"/>
  <c r="AY53" i="13"/>
  <c r="AX53" i="13"/>
  <c r="AX19" i="13"/>
  <c r="AT93" i="13"/>
  <c r="AT53" i="13"/>
  <c r="AU53" i="13"/>
  <c r="AP93" i="13"/>
  <c r="AQ53" i="13"/>
  <c r="AP53" i="13"/>
  <c r="AL93" i="13"/>
  <c r="AL53" i="13"/>
  <c r="AM53" i="13"/>
  <c r="AH93" i="13"/>
  <c r="AI53" i="13"/>
  <c r="AD93" i="13"/>
  <c r="AD53" i="13"/>
  <c r="AD19" i="13"/>
  <c r="AE53" i="13"/>
  <c r="Z93" i="13"/>
  <c r="AA53" i="13"/>
  <c r="Z53" i="13"/>
  <c r="AW89" i="13"/>
  <c r="AX49" i="13"/>
  <c r="AW49" i="13"/>
  <c r="AS89" i="13"/>
  <c r="AT49" i="13"/>
  <c r="AS19" i="13"/>
  <c r="H53" i="13"/>
  <c r="G93" i="13"/>
  <c r="G19" i="13"/>
  <c r="V46" i="13"/>
  <c r="Z86" i="13"/>
  <c r="W89" i="13"/>
  <c r="W49" i="13"/>
  <c r="AW19" i="13"/>
  <c r="G114" i="13"/>
  <c r="BB19" i="13"/>
  <c r="AO46" i="13"/>
  <c r="W19" i="13"/>
  <c r="P53" i="13"/>
  <c r="O93" i="13"/>
  <c r="I111" i="13"/>
  <c r="AW86" i="13"/>
  <c r="AW46" i="13"/>
  <c r="BA86" i="13"/>
  <c r="AL86" i="13"/>
  <c r="AL46" i="13"/>
  <c r="L93" i="13"/>
  <c r="L19" i="13"/>
  <c r="L21" i="13" s="1"/>
  <c r="U89" i="13"/>
  <c r="V49" i="13"/>
  <c r="U49" i="13"/>
  <c r="Q89" i="13"/>
  <c r="Q19" i="13"/>
  <c r="Q21" i="13" s="1"/>
  <c r="M89" i="13"/>
  <c r="N49" i="13"/>
  <c r="M49" i="13"/>
  <c r="I89" i="13"/>
  <c r="I19" i="13"/>
  <c r="I21" i="13" s="1"/>
  <c r="E49" i="13"/>
  <c r="F49" i="13"/>
  <c r="F110" i="13"/>
  <c r="F71" i="13"/>
  <c r="F111" i="13"/>
  <c r="K76" i="13"/>
  <c r="J118" i="13"/>
  <c r="P110" i="13"/>
  <c r="O68" i="13"/>
  <c r="C71" i="13"/>
  <c r="T71" i="13"/>
  <c r="X111" i="13"/>
  <c r="X115" i="13"/>
  <c r="AG110" i="13"/>
  <c r="AW115" i="13"/>
  <c r="AC116" i="13"/>
  <c r="BA116" i="13"/>
  <c r="AE117" i="13"/>
  <c r="AM77" i="13"/>
  <c r="AQ117" i="13"/>
  <c r="AU117" i="13"/>
  <c r="AB78" i="13"/>
  <c r="AA78" i="13"/>
  <c r="W107" i="13"/>
  <c r="AC110" i="13"/>
  <c r="Y110" i="13"/>
  <c r="Y75" i="13"/>
  <c r="AA117" i="13"/>
  <c r="AV110" i="13"/>
  <c r="AD111" i="13"/>
  <c r="Z75" i="13"/>
  <c r="W68" i="13"/>
  <c r="V111" i="13"/>
  <c r="V114" i="13"/>
  <c r="W74" i="13"/>
  <c r="AT86" i="13"/>
  <c r="AT46" i="13"/>
  <c r="AB86" i="13"/>
  <c r="AB19" i="13"/>
  <c r="T93" i="13"/>
  <c r="T19" i="13"/>
  <c r="T21" i="13" s="1"/>
  <c r="Y46" i="13"/>
  <c r="Y86" i="13"/>
  <c r="AO19" i="13"/>
  <c r="O19" i="13"/>
  <c r="S93" i="13"/>
  <c r="E53" i="13"/>
  <c r="Q49" i="13"/>
  <c r="Y89" i="13"/>
  <c r="J49" i="13"/>
  <c r="M70" i="13"/>
  <c r="AA89" i="13"/>
  <c r="U19" i="13"/>
  <c r="U21" i="13" s="1"/>
  <c r="BE93" i="13"/>
  <c r="BE19" i="13"/>
  <c r="AZ86" i="13"/>
  <c r="AZ46" i="13"/>
  <c r="AJ86" i="13"/>
  <c r="AJ46" i="13"/>
  <c r="J68" i="13"/>
  <c r="J108" i="13"/>
  <c r="G117" i="13"/>
  <c r="S118" i="13"/>
  <c r="AM112" i="13"/>
  <c r="BA115" i="13"/>
  <c r="BH19" i="13"/>
  <c r="BH21" i="13" s="1"/>
  <c r="BA93" i="13"/>
  <c r="BB53" i="13"/>
  <c r="BA19" i="13"/>
  <c r="BA21" i="13" s="1"/>
  <c r="AR93" i="13"/>
  <c r="AR19" i="13"/>
  <c r="AR21" i="13" s="1"/>
  <c r="P93" i="13"/>
  <c r="P19" i="13"/>
  <c r="H93" i="13"/>
  <c r="H19" i="13"/>
  <c r="H21" i="13" s="1"/>
  <c r="K53" i="13"/>
  <c r="S53" i="13"/>
  <c r="AM19" i="13"/>
  <c r="AU19" i="13"/>
  <c r="J53" i="13"/>
  <c r="R53" i="13"/>
  <c r="X93" i="13"/>
  <c r="BG89" i="13"/>
  <c r="C77" i="13"/>
  <c r="AA108" i="13"/>
  <c r="AI112" i="13"/>
  <c r="AV46" i="13"/>
  <c r="AM46" i="13"/>
  <c r="BD86" i="13"/>
  <c r="AB93" i="13"/>
  <c r="AX86" i="13"/>
  <c r="AU86" i="13"/>
  <c r="AS46" i="13"/>
  <c r="AP86" i="13"/>
  <c r="AK46" i="13"/>
  <c r="R19" i="13"/>
  <c r="R21" i="13" s="1"/>
  <c r="M19" i="13"/>
  <c r="M21" i="13" s="1"/>
  <c r="U93" i="13"/>
  <c r="J86" i="13"/>
  <c r="AR86" i="13"/>
  <c r="AR46" i="13"/>
  <c r="BH89" i="13"/>
  <c r="AC86" i="13"/>
  <c r="Y53" i="13"/>
  <c r="AC19" i="13"/>
  <c r="BC49" i="13"/>
  <c r="F46" i="13"/>
  <c r="V93" i="13"/>
  <c r="W86" i="13"/>
  <c r="I77" i="13"/>
  <c r="U71" i="13"/>
  <c r="O118" i="13"/>
  <c r="AC74" i="13"/>
  <c r="AR78" i="13"/>
  <c r="BF53" i="13"/>
  <c r="BA89" i="13"/>
  <c r="AV86" i="13"/>
  <c r="AS86" i="13"/>
  <c r="AN86" i="13"/>
  <c r="AK86" i="13"/>
  <c r="AA86" i="13"/>
  <c r="S19" i="13"/>
  <c r="C19" i="13"/>
  <c r="C21" i="13" s="1"/>
  <c r="N93" i="13"/>
  <c r="D49" i="13"/>
  <c r="BM21" i="13"/>
  <c r="BQ101" i="13" s="1"/>
  <c r="P68" i="13"/>
  <c r="W110" i="13"/>
  <c r="U72" i="13"/>
  <c r="G68" i="13"/>
  <c r="BC86" i="13"/>
  <c r="BC53" i="13"/>
  <c r="AA93" i="13"/>
  <c r="AD89" i="13"/>
  <c r="AB89" i="13"/>
  <c r="AE86" i="13"/>
  <c r="B19" i="13"/>
  <c r="B21" i="13" s="1"/>
  <c r="O108" i="13"/>
  <c r="K111" i="13"/>
  <c r="Q112" i="13"/>
  <c r="O75" i="13"/>
  <c r="Q116" i="13"/>
  <c r="N76" i="13"/>
  <c r="M76" i="13"/>
  <c r="O77" i="13"/>
  <c r="R78" i="13"/>
  <c r="T107" i="13"/>
  <c r="P107" i="13"/>
  <c r="G70" i="13"/>
  <c r="G110" i="13"/>
  <c r="F74" i="13"/>
  <c r="Z114" i="13"/>
  <c r="Z74" i="13"/>
  <c r="AC78" i="13"/>
  <c r="X75" i="13"/>
  <c r="AB115" i="13"/>
  <c r="AL75" i="13"/>
  <c r="Z108" i="13"/>
  <c r="Y114" i="13"/>
  <c r="H112" i="13"/>
  <c r="AL74" i="13"/>
  <c r="AO72" i="13"/>
  <c r="N72" i="13"/>
  <c r="K116" i="13"/>
  <c r="U112" i="13"/>
  <c r="V72" i="13"/>
  <c r="W114" i="13"/>
  <c r="N67" i="13"/>
  <c r="R71" i="13"/>
  <c r="R111" i="13"/>
  <c r="P72" i="13"/>
  <c r="J115" i="13"/>
  <c r="K75" i="13"/>
  <c r="R75" i="13"/>
  <c r="R115" i="13"/>
  <c r="I117" i="13"/>
  <c r="Q118" i="13"/>
  <c r="Q78" i="13"/>
  <c r="M77" i="13"/>
  <c r="L77" i="13"/>
  <c r="G74" i="13"/>
  <c r="Q72" i="13"/>
  <c r="AD71" i="13"/>
  <c r="AC118" i="13"/>
  <c r="AG108" i="13"/>
  <c r="Q108" i="13"/>
  <c r="M108" i="13"/>
  <c r="Q111" i="13"/>
  <c r="U111" i="13"/>
  <c r="S72" i="13"/>
  <c r="U114" i="13"/>
  <c r="E78" i="13"/>
  <c r="T78" i="13"/>
  <c r="N108" i="13"/>
  <c r="N68" i="13"/>
  <c r="U110" i="13"/>
  <c r="S112" i="13"/>
  <c r="O72" i="13"/>
  <c r="T114" i="13"/>
  <c r="Q74" i="13"/>
  <c r="P114" i="13"/>
  <c r="E75" i="13"/>
  <c r="Q115" i="13"/>
  <c r="N75" i="13"/>
  <c r="T115" i="13"/>
  <c r="H116" i="13"/>
  <c r="L116" i="13"/>
  <c r="K117" i="13"/>
  <c r="K77" i="13"/>
  <c r="F78" i="13"/>
  <c r="AW116" i="13"/>
  <c r="W112" i="13"/>
  <c r="AA112" i="13"/>
  <c r="AC115" i="13"/>
  <c r="Y115" i="13"/>
  <c r="AC70" i="13"/>
  <c r="P117" i="13"/>
  <c r="AR110" i="13"/>
  <c r="AH111" i="13"/>
  <c r="Q75" i="13"/>
  <c r="R112" i="13"/>
  <c r="I71" i="13"/>
  <c r="T112" i="13"/>
  <c r="N115" i="13"/>
  <c r="O117" i="13"/>
  <c r="K78" i="13"/>
  <c r="L76" i="13"/>
  <c r="S67" i="13"/>
  <c r="BI89" i="13"/>
  <c r="BI53" i="13"/>
  <c r="BI46" i="13"/>
  <c r="F115" i="13"/>
  <c r="N71" i="13"/>
  <c r="BH86" i="13"/>
  <c r="AT19" i="13"/>
  <c r="AP19" i="13"/>
  <c r="AN19" i="13"/>
  <c r="AL19" i="13"/>
  <c r="AJ19" i="13"/>
  <c r="AH19" i="13"/>
  <c r="Z19" i="13"/>
  <c r="Z21" i="13" s="1"/>
  <c r="AS93" i="13"/>
  <c r="AQ93" i="13"/>
  <c r="AC49" i="13"/>
  <c r="S78" i="13"/>
  <c r="P70" i="13"/>
  <c r="R72" i="13"/>
  <c r="P115" i="13"/>
  <c r="H71" i="13"/>
  <c r="V118" i="13"/>
  <c r="W78" i="13"/>
  <c r="Z118" i="13"/>
  <c r="BJ37" i="13"/>
  <c r="BM37" i="13"/>
  <c r="BJ35" i="13"/>
  <c r="BJ32" i="13"/>
  <c r="BJ29" i="13" s="1"/>
  <c r="BM32" i="13"/>
  <c r="BJ38" i="13"/>
  <c r="BM38" i="13"/>
  <c r="BJ36" i="13"/>
  <c r="BM36" i="13"/>
  <c r="BJ34" i="13"/>
  <c r="BM34" i="13"/>
  <c r="BM31" i="13"/>
  <c r="BJ108" i="13"/>
  <c r="BM28" i="13"/>
  <c r="Q21" i="12"/>
  <c r="M111" i="13"/>
  <c r="Q110" i="13"/>
  <c r="R107" i="13"/>
  <c r="T67" i="13"/>
  <c r="M78" i="13"/>
  <c r="P77" i="13"/>
  <c r="H77" i="13"/>
  <c r="M67" i="13"/>
  <c r="N107" i="13"/>
  <c r="L78" i="13"/>
  <c r="P75" i="13"/>
  <c r="T74" i="13"/>
  <c r="L74" i="13"/>
  <c r="F70" i="13"/>
  <c r="R74" i="13"/>
  <c r="K70" i="13"/>
  <c r="L72" i="12"/>
  <c r="N19" i="12"/>
  <c r="J19" i="12"/>
  <c r="I65" i="12"/>
  <c r="K68" i="12"/>
  <c r="O72" i="12"/>
  <c r="H72" i="12"/>
  <c r="M19" i="12"/>
  <c r="M58" i="12" s="1"/>
  <c r="I19" i="12"/>
  <c r="I58" i="12" s="1"/>
  <c r="N65" i="12"/>
  <c r="J65" i="12"/>
  <c r="M72" i="12"/>
  <c r="I72" i="12"/>
  <c r="L68" i="12"/>
  <c r="O65" i="12"/>
  <c r="K65" i="12"/>
  <c r="AX27" i="13"/>
  <c r="AS27" i="13"/>
  <c r="AK27" i="13"/>
  <c r="AY27" i="13"/>
  <c r="AR27" i="13"/>
  <c r="AJ27" i="13"/>
  <c r="AB27" i="13"/>
  <c r="Z27" i="13"/>
  <c r="G72" i="12"/>
  <c r="G111" i="13"/>
  <c r="K68" i="13"/>
  <c r="S74" i="13"/>
  <c r="S114" i="13"/>
  <c r="K114" i="13"/>
  <c r="BD68" i="13"/>
  <c r="AA68" i="13"/>
  <c r="AM108" i="13"/>
  <c r="AS68" i="13"/>
  <c r="AQ68" i="13"/>
  <c r="AQ112" i="13"/>
  <c r="AU112" i="13"/>
  <c r="AW70" i="13"/>
  <c r="BE111" i="13"/>
  <c r="BH53" i="13"/>
  <c r="BI93" i="13"/>
  <c r="BB93" i="13"/>
  <c r="AZ19" i="13"/>
  <c r="AV19" i="13"/>
  <c r="BI19" i="13"/>
  <c r="BM99" i="13" s="1"/>
  <c r="BH93" i="13"/>
  <c r="BC19" i="13"/>
  <c r="BD49" i="13"/>
  <c r="BB49" i="13"/>
  <c r="AR49" i="13"/>
  <c r="AV49" i="13"/>
  <c r="AZ49" i="13"/>
  <c r="AQ49" i="13"/>
  <c r="AU49" i="13"/>
  <c r="AY49" i="13"/>
  <c r="BD89" i="13"/>
  <c r="BI49" i="13"/>
  <c r="BL19" i="13"/>
  <c r="BP99" i="13" s="1"/>
  <c r="BH49" i="13"/>
  <c r="BB86" i="13"/>
  <c r="BH46" i="13"/>
  <c r="BI86" i="13"/>
  <c r="F72" i="12"/>
  <c r="D72" i="12"/>
  <c r="U70" i="13"/>
  <c r="T70" i="13"/>
  <c r="T110" i="13"/>
  <c r="F21" i="12"/>
  <c r="I110" i="13"/>
  <c r="D72" i="13"/>
  <c r="M110" i="13"/>
  <c r="C70" i="13"/>
  <c r="J70" i="13"/>
  <c r="J110" i="13"/>
  <c r="G71" i="13"/>
  <c r="S110" i="13"/>
  <c r="E72" i="13"/>
  <c r="BF71" i="13"/>
  <c r="AE70" i="13"/>
  <c r="AX110" i="13"/>
  <c r="AA72" i="13"/>
  <c r="C151" i="12"/>
  <c r="M68" i="13"/>
  <c r="L68" i="13"/>
  <c r="P108" i="13"/>
  <c r="I148" i="12"/>
  <c r="I137" i="12"/>
  <c r="I141" i="12"/>
  <c r="G134" i="12"/>
  <c r="AN110" i="13"/>
  <c r="P153" i="12"/>
  <c r="AQ108" i="13"/>
  <c r="AC68" i="13"/>
  <c r="BF72" i="13"/>
  <c r="BF29" i="13"/>
  <c r="BE112" i="13"/>
  <c r="P159" i="12"/>
  <c r="AN29" i="13"/>
  <c r="P150" i="12"/>
  <c r="P160" i="12"/>
  <c r="P158" i="12"/>
  <c r="P156" i="12"/>
  <c r="O137" i="12"/>
  <c r="O135" i="12"/>
  <c r="O143" i="12"/>
  <c r="O136" i="12"/>
  <c r="O140" i="12"/>
  <c r="O144" i="12"/>
  <c r="O141" i="12"/>
  <c r="O139" i="12"/>
  <c r="O145" i="12"/>
  <c r="O138" i="12"/>
  <c r="O142" i="12"/>
  <c r="O146" i="12"/>
  <c r="O134" i="12"/>
  <c r="M135" i="12"/>
  <c r="M143" i="12"/>
  <c r="M136" i="12"/>
  <c r="M140" i="12"/>
  <c r="M144" i="12"/>
  <c r="M139" i="12"/>
  <c r="M145" i="12"/>
  <c r="M138" i="12"/>
  <c r="M142" i="12"/>
  <c r="M146" i="12"/>
  <c r="M134" i="12"/>
  <c r="M137" i="12"/>
  <c r="M141" i="12"/>
  <c r="K139" i="12"/>
  <c r="K145" i="12"/>
  <c r="K138" i="12"/>
  <c r="K142" i="12"/>
  <c r="K146" i="12"/>
  <c r="K134" i="12"/>
  <c r="K137" i="12"/>
  <c r="K141" i="12"/>
  <c r="K98" i="12"/>
  <c r="K135" i="12"/>
  <c r="K143" i="12"/>
  <c r="K136" i="12"/>
  <c r="K140" i="12"/>
  <c r="K144" i="12"/>
  <c r="I98" i="12"/>
  <c r="I139" i="12"/>
  <c r="I145" i="12"/>
  <c r="I138" i="12"/>
  <c r="I142" i="12"/>
  <c r="I146" i="12"/>
  <c r="J98" i="12"/>
  <c r="I135" i="12"/>
  <c r="I143" i="12"/>
  <c r="I136" i="12"/>
  <c r="I140" i="12"/>
  <c r="I144" i="12"/>
  <c r="I134" i="12"/>
  <c r="G139" i="12"/>
  <c r="G145" i="12"/>
  <c r="G138" i="12"/>
  <c r="G142" i="12"/>
  <c r="G146" i="12"/>
  <c r="H98" i="12"/>
  <c r="G135" i="12"/>
  <c r="G143" i="12"/>
  <c r="G136" i="12"/>
  <c r="G140" i="12"/>
  <c r="G144" i="12"/>
  <c r="G137" i="12"/>
  <c r="G141" i="12"/>
  <c r="P149" i="12"/>
  <c r="P154" i="12"/>
  <c r="P152" i="12"/>
  <c r="P157" i="12"/>
  <c r="H100" i="12"/>
  <c r="AN67" i="13"/>
  <c r="AM67" i="13"/>
  <c r="AM107" i="13"/>
  <c r="AM26" i="13"/>
  <c r="AE67" i="13"/>
  <c r="BH27" i="13"/>
  <c r="BI27" i="13"/>
  <c r="BG27" i="13"/>
  <c r="BK32" i="13"/>
  <c r="BK29" i="13" s="1"/>
  <c r="BH32" i="13"/>
  <c r="BG32" i="13"/>
  <c r="BI32" i="13"/>
  <c r="BH30" i="13"/>
  <c r="BG30" i="13"/>
  <c r="BI30" i="13"/>
  <c r="BG37" i="13"/>
  <c r="BK37" i="13"/>
  <c r="BH37" i="13"/>
  <c r="BI37" i="13"/>
  <c r="BI35" i="13"/>
  <c r="BH35" i="13"/>
  <c r="BG35" i="13"/>
  <c r="AZ107" i="13"/>
  <c r="AI107" i="13"/>
  <c r="AI26" i="13"/>
  <c r="AD67" i="13"/>
  <c r="AC107" i="13"/>
  <c r="AC26" i="13"/>
  <c r="BG28" i="13"/>
  <c r="BI28" i="13"/>
  <c r="BH28" i="13"/>
  <c r="BG31" i="13"/>
  <c r="BI31" i="13"/>
  <c r="BH31" i="13"/>
  <c r="BK38" i="13"/>
  <c r="BH38" i="13"/>
  <c r="BG38" i="13"/>
  <c r="BI38" i="13"/>
  <c r="BK36" i="13"/>
  <c r="BG36" i="13"/>
  <c r="BI36" i="13"/>
  <c r="BH36" i="13"/>
  <c r="BK34" i="13"/>
  <c r="BH34" i="13"/>
  <c r="BG34" i="13"/>
  <c r="BI34" i="13"/>
  <c r="BN99" i="13" l="1"/>
  <c r="BO99" i="13"/>
  <c r="H21" i="12"/>
  <c r="H60" i="12" s="1"/>
  <c r="BL108" i="13"/>
  <c r="BM111" i="13"/>
  <c r="BQ111" i="13"/>
  <c r="BM112" i="13"/>
  <c r="BQ112" i="13"/>
  <c r="BL118" i="13"/>
  <c r="BP118" i="13"/>
  <c r="BJ116" i="13"/>
  <c r="BN116" i="13"/>
  <c r="BL112" i="13"/>
  <c r="BP112" i="13"/>
  <c r="BK116" i="13"/>
  <c r="BO116" i="13"/>
  <c r="BK117" i="13"/>
  <c r="BO117" i="13"/>
  <c r="BK112" i="13"/>
  <c r="BO112" i="13"/>
  <c r="BM108" i="13"/>
  <c r="BM118" i="13"/>
  <c r="BQ118" i="13"/>
  <c r="BL117" i="13"/>
  <c r="BP117" i="13"/>
  <c r="BL111" i="13"/>
  <c r="BP111" i="13"/>
  <c r="BK111" i="13"/>
  <c r="BO111" i="13"/>
  <c r="BM116" i="13"/>
  <c r="BQ116" i="13"/>
  <c r="BJ117" i="13"/>
  <c r="BN117" i="13"/>
  <c r="BJ111" i="13"/>
  <c r="BN111" i="13"/>
  <c r="BJ112" i="13"/>
  <c r="BN112" i="13"/>
  <c r="BK114" i="13"/>
  <c r="BO114" i="13"/>
  <c r="BK118" i="13"/>
  <c r="BO118" i="13"/>
  <c r="BK108" i="13"/>
  <c r="BM114" i="13"/>
  <c r="BQ114" i="13"/>
  <c r="BJ115" i="13"/>
  <c r="BN115" i="13"/>
  <c r="BK107" i="13"/>
  <c r="BO107" i="13"/>
  <c r="BJ114" i="13"/>
  <c r="BN114" i="13"/>
  <c r="BJ118" i="13"/>
  <c r="BN118" i="13"/>
  <c r="BM117" i="13"/>
  <c r="BQ117" i="13"/>
  <c r="BL114" i="13"/>
  <c r="BP114" i="13"/>
  <c r="BL116" i="13"/>
  <c r="BP116" i="13"/>
  <c r="BJ110" i="13"/>
  <c r="BN110" i="13"/>
  <c r="B56" i="21"/>
  <c r="B57" i="21"/>
  <c r="B58" i="21"/>
  <c r="B59" i="21"/>
  <c r="C58" i="21"/>
  <c r="C57" i="21"/>
  <c r="C59" i="21"/>
  <c r="C56" i="21"/>
  <c r="M9" i="17"/>
  <c r="D5" i="23" s="1"/>
  <c r="D63" i="23" s="1"/>
  <c r="M25" i="6"/>
  <c r="C21" i="23" s="1"/>
  <c r="C79" i="23" s="1"/>
  <c r="M16" i="6"/>
  <c r="C12" i="23" s="1"/>
  <c r="C70" i="23" s="1"/>
  <c r="BD59" i="13"/>
  <c r="Y117" i="13"/>
  <c r="M18" i="17"/>
  <c r="D14" i="23" s="1"/>
  <c r="D72" i="23" s="1"/>
  <c r="M26" i="17"/>
  <c r="Q26" i="17" s="1"/>
  <c r="K9" i="17"/>
  <c r="H9" i="20"/>
  <c r="K9" i="20"/>
  <c r="K10" i="19"/>
  <c r="H10" i="19"/>
  <c r="K8" i="20"/>
  <c r="H8" i="20"/>
  <c r="H7" i="20"/>
  <c r="K7" i="20"/>
  <c r="K9" i="19"/>
  <c r="H9" i="19"/>
  <c r="H8" i="19"/>
  <c r="K8" i="19"/>
  <c r="H7" i="19"/>
  <c r="K7" i="19"/>
  <c r="K10" i="20"/>
  <c r="H10" i="20"/>
  <c r="K59" i="13"/>
  <c r="AI101" i="13"/>
  <c r="AF59" i="13"/>
  <c r="B146" i="12"/>
  <c r="B135" i="12"/>
  <c r="B142" i="12"/>
  <c r="B137" i="12"/>
  <c r="F78" i="12"/>
  <c r="B134" i="12"/>
  <c r="B143" i="12"/>
  <c r="E78" i="12"/>
  <c r="B145" i="12"/>
  <c r="B136" i="12"/>
  <c r="B139" i="12"/>
  <c r="B141" i="12"/>
  <c r="B138" i="12"/>
  <c r="B144" i="12"/>
  <c r="B140" i="12"/>
  <c r="B60" i="12"/>
  <c r="Q60" i="12"/>
  <c r="X112" i="13"/>
  <c r="BN61" i="13"/>
  <c r="BS73" i="13"/>
  <c r="BS69" i="13"/>
  <c r="P21" i="12"/>
  <c r="P78" i="12"/>
  <c r="H37" i="17"/>
  <c r="BR69" i="13"/>
  <c r="Y72" i="13"/>
  <c r="BR73" i="13"/>
  <c r="M28" i="17"/>
  <c r="Q28" i="17" s="1"/>
  <c r="C28" i="23"/>
  <c r="C86" i="23" s="1"/>
  <c r="O36" i="6"/>
  <c r="D28" i="21" s="1"/>
  <c r="C30" i="23"/>
  <c r="C88" i="23" s="1"/>
  <c r="O38" i="6"/>
  <c r="D30" i="21" s="1"/>
  <c r="C29" i="23"/>
  <c r="C87" i="23" s="1"/>
  <c r="O37" i="6"/>
  <c r="D29" i="21" s="1"/>
  <c r="Q35" i="6"/>
  <c r="C31" i="23"/>
  <c r="C89" i="23" s="1"/>
  <c r="N36" i="6"/>
  <c r="BN71" i="13"/>
  <c r="BN76" i="13"/>
  <c r="BN72" i="13"/>
  <c r="BN77" i="13"/>
  <c r="BN74" i="13"/>
  <c r="BN78" i="13"/>
  <c r="M21" i="6"/>
  <c r="M28" i="6"/>
  <c r="C24" i="23" s="1"/>
  <c r="M18" i="6"/>
  <c r="C14" i="23" s="1"/>
  <c r="C72" i="23" s="1"/>
  <c r="M10" i="6"/>
  <c r="M29" i="6"/>
  <c r="M20" i="6"/>
  <c r="C16" i="23" s="1"/>
  <c r="C74" i="23" s="1"/>
  <c r="M14" i="6"/>
  <c r="C10" i="23" s="1"/>
  <c r="C68" i="23" s="1"/>
  <c r="M22" i="6"/>
  <c r="C18" i="23" s="1"/>
  <c r="C76" i="23" s="1"/>
  <c r="M27" i="6"/>
  <c r="M9" i="6"/>
  <c r="M13" i="6"/>
  <c r="C9" i="23" s="1"/>
  <c r="C67" i="23" s="1"/>
  <c r="M11" i="6"/>
  <c r="C7" i="23" s="1"/>
  <c r="C65" i="23" s="1"/>
  <c r="M23" i="6"/>
  <c r="C19" i="23" s="1"/>
  <c r="M19" i="6"/>
  <c r="M12" i="6"/>
  <c r="C8" i="23" s="1"/>
  <c r="C66" i="23" s="1"/>
  <c r="M30" i="6"/>
  <c r="C26" i="23" s="1"/>
  <c r="C84" i="23" s="1"/>
  <c r="M8" i="6"/>
  <c r="M24" i="6"/>
  <c r="M15" i="6"/>
  <c r="C11" i="23" s="1"/>
  <c r="C69" i="23" s="1"/>
  <c r="M7" i="6"/>
  <c r="M26" i="6"/>
  <c r="H17" i="17"/>
  <c r="H9" i="17"/>
  <c r="H8" i="17"/>
  <c r="K8" i="18"/>
  <c r="H8" i="18"/>
  <c r="K9" i="18"/>
  <c r="H9" i="18"/>
  <c r="K7" i="18"/>
  <c r="H7" i="18"/>
  <c r="K10" i="18"/>
  <c r="H10" i="18"/>
  <c r="H28" i="17"/>
  <c r="AA115" i="13"/>
  <c r="Y78" i="13"/>
  <c r="AQ99" i="13"/>
  <c r="BH101" i="13"/>
  <c r="AE101" i="13"/>
  <c r="AA33" i="13"/>
  <c r="T118" i="13"/>
  <c r="AK101" i="13"/>
  <c r="Q117" i="13"/>
  <c r="R76" i="13"/>
  <c r="Q71" i="13"/>
  <c r="BF112" i="13"/>
  <c r="AI99" i="13"/>
  <c r="Y59" i="13"/>
  <c r="T111" i="13"/>
  <c r="AC71" i="13"/>
  <c r="BL59" i="13"/>
  <c r="BL99" i="13"/>
  <c r="BK59" i="13"/>
  <c r="BK99" i="13"/>
  <c r="BM59" i="13"/>
  <c r="BJ99" i="13"/>
  <c r="BJ59" i="13"/>
  <c r="AK68" i="13"/>
  <c r="B58" i="12"/>
  <c r="C78" i="12"/>
  <c r="F146" i="12"/>
  <c r="F145" i="12"/>
  <c r="F138" i="12"/>
  <c r="F41" i="12"/>
  <c r="F144" i="12"/>
  <c r="F58" i="12"/>
  <c r="F142" i="12"/>
  <c r="AE107" i="13"/>
  <c r="AG26" i="13"/>
  <c r="AG106" i="13" s="1"/>
  <c r="AB118" i="13"/>
  <c r="U117" i="13"/>
  <c r="Z112" i="13"/>
  <c r="R108" i="13"/>
  <c r="R116" i="13"/>
  <c r="X78" i="13"/>
  <c r="AA71" i="13"/>
  <c r="W72" i="13"/>
  <c r="AA26" i="13"/>
  <c r="AA106" i="13" s="1"/>
  <c r="X118" i="13"/>
  <c r="Q77" i="13"/>
  <c r="R68" i="13"/>
  <c r="AA107" i="13"/>
  <c r="AB71" i="13"/>
  <c r="V112" i="13"/>
  <c r="W77" i="13"/>
  <c r="Z117" i="13"/>
  <c r="V75" i="13"/>
  <c r="P76" i="13"/>
  <c r="T75" i="13"/>
  <c r="AA75" i="13"/>
  <c r="V77" i="13"/>
  <c r="C80" i="12"/>
  <c r="AA76" i="13"/>
  <c r="V117" i="13"/>
  <c r="Q73" i="13"/>
  <c r="S75" i="13"/>
  <c r="AB75" i="13"/>
  <c r="N117" i="13"/>
  <c r="S115" i="13"/>
  <c r="O76" i="13"/>
  <c r="Q76" i="13"/>
  <c r="U75" i="13"/>
  <c r="U115" i="13"/>
  <c r="O116" i="13"/>
  <c r="R117" i="13"/>
  <c r="G115" i="13"/>
  <c r="V74" i="13"/>
  <c r="N77" i="13"/>
  <c r="C75" i="13"/>
  <c r="D75" i="13"/>
  <c r="M72" i="13"/>
  <c r="P112" i="13"/>
  <c r="N112" i="13"/>
  <c r="AT70" i="13"/>
  <c r="L112" i="13"/>
  <c r="B29" i="13"/>
  <c r="C69" i="13" s="1"/>
  <c r="AO111" i="13"/>
  <c r="AW110" i="13"/>
  <c r="S68" i="13"/>
  <c r="V108" i="13"/>
  <c r="Z33" i="13"/>
  <c r="Z73" i="13" s="1"/>
  <c r="D76" i="13"/>
  <c r="AR118" i="13"/>
  <c r="BD76" i="13"/>
  <c r="AZ78" i="13"/>
  <c r="AD75" i="13"/>
  <c r="BD114" i="13"/>
  <c r="AS70" i="13"/>
  <c r="AF71" i="13"/>
  <c r="AK108" i="13"/>
  <c r="BM76" i="13"/>
  <c r="BJ77" i="13"/>
  <c r="BL76" i="13"/>
  <c r="BL78" i="13"/>
  <c r="BJ74" i="13"/>
  <c r="BJ78" i="13"/>
  <c r="BM77" i="13"/>
  <c r="BL74" i="13"/>
  <c r="BK77" i="13"/>
  <c r="BM74" i="13"/>
  <c r="BM78" i="13"/>
  <c r="BJ75" i="13"/>
  <c r="BL77" i="13"/>
  <c r="BK74" i="13"/>
  <c r="BK76" i="13"/>
  <c r="BK78" i="13"/>
  <c r="BJ76" i="13"/>
  <c r="AF77" i="13"/>
  <c r="BJ71" i="13"/>
  <c r="BJ72" i="13"/>
  <c r="BL72" i="13"/>
  <c r="BM72" i="13"/>
  <c r="BK71" i="13"/>
  <c r="BL71" i="13"/>
  <c r="BM71" i="13"/>
  <c r="BK72" i="13"/>
  <c r="BJ70" i="13"/>
  <c r="BJ68" i="13"/>
  <c r="BL68" i="13"/>
  <c r="BM68" i="13"/>
  <c r="AM68" i="13"/>
  <c r="BK68" i="13"/>
  <c r="AL68" i="13"/>
  <c r="H25" i="17"/>
  <c r="M11" i="17"/>
  <c r="H27" i="17"/>
  <c r="M12" i="17"/>
  <c r="K37" i="17"/>
  <c r="M37" i="17" s="1"/>
  <c r="H35" i="17"/>
  <c r="M25" i="17"/>
  <c r="D21" i="23" s="1"/>
  <c r="M21" i="17"/>
  <c r="D17" i="23" s="1"/>
  <c r="D75" i="23" s="1"/>
  <c r="BH99" i="13"/>
  <c r="L72" i="13"/>
  <c r="BE116" i="13"/>
  <c r="BB77" i="13"/>
  <c r="AR111" i="13"/>
  <c r="AO115" i="13"/>
  <c r="AF108" i="13"/>
  <c r="BF116" i="13"/>
  <c r="K71" i="13"/>
  <c r="AR75" i="13"/>
  <c r="Z70" i="13"/>
  <c r="N109" i="13"/>
  <c r="AJ118" i="13"/>
  <c r="AH74" i="13"/>
  <c r="AY111" i="13"/>
  <c r="O71" i="13"/>
  <c r="AJ108" i="13"/>
  <c r="AU77" i="13"/>
  <c r="BC118" i="13"/>
  <c r="C76" i="13"/>
  <c r="C39" i="13"/>
  <c r="AG68" i="13"/>
  <c r="O111" i="13"/>
  <c r="U77" i="13"/>
  <c r="T117" i="13"/>
  <c r="X29" i="13"/>
  <c r="X109" i="13" s="1"/>
  <c r="J111" i="13"/>
  <c r="AS115" i="13"/>
  <c r="AF99" i="13"/>
  <c r="AF21" i="13"/>
  <c r="F59" i="13"/>
  <c r="AI108" i="13"/>
  <c r="AF68" i="13"/>
  <c r="AH77" i="13"/>
  <c r="AE108" i="13"/>
  <c r="F72" i="13"/>
  <c r="N111" i="13"/>
  <c r="AC33" i="13"/>
  <c r="AC113" i="13" s="1"/>
  <c r="G116" i="13"/>
  <c r="AJ78" i="13"/>
  <c r="V99" i="13"/>
  <c r="K99" i="13"/>
  <c r="AL108" i="13"/>
  <c r="S108" i="13"/>
  <c r="AJ117" i="13"/>
  <c r="AO116" i="13"/>
  <c r="AP77" i="13"/>
  <c r="AP108" i="13"/>
  <c r="AN115" i="13"/>
  <c r="D70" i="13"/>
  <c r="H110" i="13"/>
  <c r="F75" i="13"/>
  <c r="AW76" i="13"/>
  <c r="F108" i="13"/>
  <c r="AY117" i="13"/>
  <c r="AJ115" i="13"/>
  <c r="C68" i="13"/>
  <c r="B26" i="13"/>
  <c r="C66" i="13" s="1"/>
  <c r="AK75" i="13"/>
  <c r="H70" i="13"/>
  <c r="AG75" i="13"/>
  <c r="BF117" i="13"/>
  <c r="AP114" i="13"/>
  <c r="BC76" i="13"/>
  <c r="BE76" i="13"/>
  <c r="BE117" i="13"/>
  <c r="AS78" i="13"/>
  <c r="BC116" i="13"/>
  <c r="AU116" i="13"/>
  <c r="AQ76" i="13"/>
  <c r="AK78" i="13"/>
  <c r="BF76" i="13"/>
  <c r="AL114" i="13"/>
  <c r="AQ74" i="13"/>
  <c r="AE76" i="13"/>
  <c r="AO75" i="13"/>
  <c r="AX117" i="13"/>
  <c r="AH115" i="13"/>
  <c r="AQ116" i="13"/>
  <c r="AE77" i="13"/>
  <c r="BD74" i="13"/>
  <c r="AV76" i="13"/>
  <c r="BD116" i="13"/>
  <c r="BB76" i="13"/>
  <c r="AG116" i="13"/>
  <c r="AU115" i="13"/>
  <c r="AZ76" i="13"/>
  <c r="AW75" i="13"/>
  <c r="BB117" i="13"/>
  <c r="AU75" i="13"/>
  <c r="AZ117" i="13"/>
  <c r="AL78" i="13"/>
  <c r="AR74" i="13"/>
  <c r="AP74" i="13"/>
  <c r="AV77" i="13"/>
  <c r="AG115" i="13"/>
  <c r="AH76" i="13"/>
  <c r="BA76" i="13"/>
  <c r="AQ33" i="13"/>
  <c r="AK74" i="13"/>
  <c r="AV75" i="13"/>
  <c r="AT116" i="13"/>
  <c r="AN78" i="13"/>
  <c r="AM78" i="13"/>
  <c r="AN114" i="13"/>
  <c r="AY116" i="13"/>
  <c r="AN118" i="13"/>
  <c r="AU111" i="13"/>
  <c r="AF111" i="13"/>
  <c r="AV71" i="13"/>
  <c r="AL70" i="13"/>
  <c r="AJ111" i="13"/>
  <c r="AS110" i="13"/>
  <c r="AO70" i="13"/>
  <c r="AO110" i="13"/>
  <c r="AO77" i="13"/>
  <c r="AG76" i="13"/>
  <c r="AQ75" i="13"/>
  <c r="AH117" i="13"/>
  <c r="AE33" i="13"/>
  <c r="AT118" i="13"/>
  <c r="AK116" i="13"/>
  <c r="BF77" i="13"/>
  <c r="AQ78" i="13"/>
  <c r="AL117" i="13"/>
  <c r="AE116" i="13"/>
  <c r="AJ33" i="13"/>
  <c r="AP115" i="13"/>
  <c r="AX76" i="13"/>
  <c r="AO118" i="13"/>
  <c r="AI77" i="13"/>
  <c r="AO78" i="13"/>
  <c r="AX116" i="13"/>
  <c r="AF76" i="13"/>
  <c r="AM74" i="13"/>
  <c r="AR115" i="13"/>
  <c r="AF75" i="13"/>
  <c r="AY76" i="13"/>
  <c r="AN77" i="13"/>
  <c r="AN117" i="13"/>
  <c r="AT115" i="13"/>
  <c r="AE115" i="13"/>
  <c r="AS114" i="13"/>
  <c r="AG77" i="13"/>
  <c r="AK76" i="13"/>
  <c r="AV115" i="13"/>
  <c r="AP75" i="13"/>
  <c r="AP118" i="13"/>
  <c r="AJ116" i="13"/>
  <c r="AS75" i="13"/>
  <c r="BB116" i="13"/>
  <c r="BB72" i="13"/>
  <c r="AJ72" i="13"/>
  <c r="AQ71" i="13"/>
  <c r="AI29" i="13"/>
  <c r="AJ29" i="13"/>
  <c r="AN109" i="13" s="1"/>
  <c r="AN112" i="13"/>
  <c r="AJ112" i="13"/>
  <c r="AO108" i="13"/>
  <c r="AS108" i="13"/>
  <c r="AO26" i="13"/>
  <c r="AP68" i="13"/>
  <c r="AE75" i="13"/>
  <c r="BC117" i="13"/>
  <c r="BD117" i="13"/>
  <c r="AI116" i="13"/>
  <c r="AM117" i="13"/>
  <c r="AJ77" i="13"/>
  <c r="BD77" i="13"/>
  <c r="BE77" i="13"/>
  <c r="AK77" i="13"/>
  <c r="AS118" i="13"/>
  <c r="AO114" i="13"/>
  <c r="AO117" i="13"/>
  <c r="AJ76" i="13"/>
  <c r="AZ77" i="13"/>
  <c r="AM116" i="13"/>
  <c r="BA77" i="13"/>
  <c r="AF114" i="13"/>
  <c r="AR114" i="13"/>
  <c r="AU76" i="13"/>
  <c r="AI76" i="13"/>
  <c r="AK33" i="13"/>
  <c r="AZ115" i="13"/>
  <c r="AN74" i="13"/>
  <c r="BC77" i="13"/>
  <c r="AL77" i="13"/>
  <c r="AY77" i="13"/>
  <c r="AS74" i="13"/>
  <c r="AZ116" i="13"/>
  <c r="AO74" i="13"/>
  <c r="AI117" i="13"/>
  <c r="AT76" i="13"/>
  <c r="AQ114" i="13"/>
  <c r="AP78" i="13"/>
  <c r="AV29" i="13"/>
  <c r="AW72" i="13"/>
  <c r="BC72" i="13"/>
  <c r="AJ70" i="13"/>
  <c r="AF112" i="13"/>
  <c r="AI110" i="13"/>
  <c r="AK111" i="13"/>
  <c r="BA112" i="13"/>
  <c r="AP71" i="13"/>
  <c r="AV72" i="13"/>
  <c r="AM110" i="13"/>
  <c r="AE72" i="13"/>
  <c r="AZ110" i="13"/>
  <c r="AS71" i="13"/>
  <c r="AN70" i="13"/>
  <c r="AK110" i="13"/>
  <c r="AR71" i="13"/>
  <c r="AF72" i="13"/>
  <c r="AD112" i="13"/>
  <c r="AD29" i="13"/>
  <c r="AF29" i="13"/>
  <c r="AV111" i="13"/>
  <c r="AM70" i="13"/>
  <c r="AG72" i="13"/>
  <c r="AK70" i="13"/>
  <c r="AE71" i="13"/>
  <c r="AQ72" i="13"/>
  <c r="AI70" i="13"/>
  <c r="K78" i="12"/>
  <c r="AP72" i="13"/>
  <c r="AU72" i="13"/>
  <c r="AH72" i="13"/>
  <c r="AL110" i="13"/>
  <c r="AT112" i="13"/>
  <c r="K58" i="12"/>
  <c r="O78" i="12"/>
  <c r="AH70" i="13"/>
  <c r="AW71" i="13"/>
  <c r="AW112" i="13"/>
  <c r="AH110" i="13"/>
  <c r="AE26" i="13"/>
  <c r="AI106" i="13" s="1"/>
  <c r="AE68" i="13"/>
  <c r="AD108" i="13"/>
  <c r="AD26" i="13"/>
  <c r="AZ67" i="13"/>
  <c r="O58" i="12"/>
  <c r="AL26" i="13"/>
  <c r="AM66" i="13" s="1"/>
  <c r="AD68" i="13"/>
  <c r="BI112" i="13"/>
  <c r="AD107" i="13"/>
  <c r="AP26" i="13"/>
  <c r="AD72" i="13"/>
  <c r="AE74" i="13"/>
  <c r="AH75" i="13"/>
  <c r="AL33" i="13"/>
  <c r="AI118" i="13"/>
  <c r="V71" i="13"/>
  <c r="W33" i="13"/>
  <c r="BD26" i="13"/>
  <c r="Z68" i="13"/>
  <c r="AN68" i="13"/>
  <c r="AT111" i="13"/>
  <c r="AP110" i="13"/>
  <c r="AP112" i="13"/>
  <c r="BC71" i="13"/>
  <c r="V110" i="13"/>
  <c r="BF111" i="13"/>
  <c r="P118" i="13"/>
  <c r="L75" i="13"/>
  <c r="BE74" i="13"/>
  <c r="S76" i="13"/>
  <c r="AU108" i="13"/>
  <c r="AK114" i="13"/>
  <c r="AJ75" i="13"/>
  <c r="AP76" i="13"/>
  <c r="AU33" i="13"/>
  <c r="I118" i="13"/>
  <c r="BA67" i="13"/>
  <c r="X26" i="13"/>
  <c r="V106" i="13"/>
  <c r="AY71" i="13"/>
  <c r="AU70" i="13"/>
  <c r="N78" i="13"/>
  <c r="AR61" i="13"/>
  <c r="M7" i="17"/>
  <c r="D3" i="23" s="1"/>
  <c r="D61" i="23" s="1"/>
  <c r="J99" i="13"/>
  <c r="M23" i="17"/>
  <c r="BH108" i="13"/>
  <c r="AZ70" i="13"/>
  <c r="AU74" i="13"/>
  <c r="AX115" i="13"/>
  <c r="AR77" i="13"/>
  <c r="BD115" i="13"/>
  <c r="BC70" i="13"/>
  <c r="I106" i="13"/>
  <c r="V68" i="13"/>
  <c r="W106" i="13"/>
  <c r="AI68" i="13"/>
  <c r="X70" i="13"/>
  <c r="AF70" i="13"/>
  <c r="O69" i="13"/>
  <c r="AE29" i="13"/>
  <c r="N110" i="13"/>
  <c r="BA74" i="13"/>
  <c r="BB33" i="13"/>
  <c r="AF116" i="13"/>
  <c r="BD78" i="13"/>
  <c r="J114" i="13"/>
  <c r="U76" i="13"/>
  <c r="AU59" i="13"/>
  <c r="AL67" i="13"/>
  <c r="AQ26" i="13"/>
  <c r="AQ106" i="13" s="1"/>
  <c r="BA70" i="13"/>
  <c r="AM29" i="13"/>
  <c r="AN69" i="13" s="1"/>
  <c r="AR29" i="13"/>
  <c r="AW114" i="13"/>
  <c r="AN116" i="13"/>
  <c r="AT77" i="13"/>
  <c r="AD78" i="13"/>
  <c r="AW78" i="13"/>
  <c r="X71" i="13"/>
  <c r="BB68" i="13"/>
  <c r="S107" i="13"/>
  <c r="BA68" i="13"/>
  <c r="BE108" i="13"/>
  <c r="AK72" i="13"/>
  <c r="AK71" i="13"/>
  <c r="BB78" i="13"/>
  <c r="AV116" i="13"/>
  <c r="W117" i="13"/>
  <c r="M29" i="17"/>
  <c r="H24" i="17"/>
  <c r="H13" i="17"/>
  <c r="M24" i="17"/>
  <c r="M30" i="17"/>
  <c r="M27" i="17"/>
  <c r="M13" i="17"/>
  <c r="H12" i="17"/>
  <c r="H29" i="17"/>
  <c r="H11" i="17"/>
  <c r="J29" i="17"/>
  <c r="H24" i="19"/>
  <c r="K24" i="19"/>
  <c r="H11" i="19"/>
  <c r="K11" i="19"/>
  <c r="K22" i="18"/>
  <c r="H22" i="18"/>
  <c r="K13" i="20"/>
  <c r="H13" i="20"/>
  <c r="K17" i="20"/>
  <c r="H17" i="20"/>
  <c r="K21" i="18"/>
  <c r="H21" i="18"/>
  <c r="H29" i="18"/>
  <c r="K29" i="18"/>
  <c r="H15" i="19"/>
  <c r="K15" i="19"/>
  <c r="H27" i="19"/>
  <c r="K27" i="19"/>
  <c r="K18" i="20"/>
  <c r="H18" i="20"/>
  <c r="K26" i="20"/>
  <c r="H26" i="20"/>
  <c r="H38" i="19"/>
  <c r="K38" i="19"/>
  <c r="M38" i="19" s="1"/>
  <c r="G34" i="23" s="1"/>
  <c r="H20" i="18"/>
  <c r="K20" i="18"/>
  <c r="K32" i="18"/>
  <c r="M32" i="18" s="1"/>
  <c r="E28" i="23" s="1"/>
  <c r="H32" i="18"/>
  <c r="K11" i="20"/>
  <c r="H11" i="20"/>
  <c r="H23" i="19"/>
  <c r="K23" i="19"/>
  <c r="H31" i="19"/>
  <c r="K31" i="19"/>
  <c r="M31" i="19" s="1"/>
  <c r="G27" i="23" s="1"/>
  <c r="H35" i="19"/>
  <c r="K35" i="19"/>
  <c r="M35" i="19" s="1"/>
  <c r="G31" i="23" s="1"/>
  <c r="H30" i="19"/>
  <c r="K30" i="19"/>
  <c r="K13" i="18"/>
  <c r="H13" i="18"/>
  <c r="K17" i="18"/>
  <c r="H17" i="18"/>
  <c r="K33" i="20"/>
  <c r="M33" i="20" s="1"/>
  <c r="F29" i="23" s="1"/>
  <c r="H33" i="20"/>
  <c r="K37" i="20"/>
  <c r="M37" i="20" s="1"/>
  <c r="F33" i="23" s="1"/>
  <c r="H37" i="20"/>
  <c r="K37" i="18"/>
  <c r="M37" i="18" s="1"/>
  <c r="E33" i="23" s="1"/>
  <c r="H37" i="18"/>
  <c r="K15" i="20"/>
  <c r="H15" i="20"/>
  <c r="K19" i="20"/>
  <c r="H19" i="20"/>
  <c r="K27" i="20"/>
  <c r="H27" i="20"/>
  <c r="H26" i="19"/>
  <c r="K26" i="19"/>
  <c r="K38" i="18"/>
  <c r="M38" i="18" s="1"/>
  <c r="E34" i="23" s="1"/>
  <c r="H38" i="18"/>
  <c r="K12" i="20"/>
  <c r="H12" i="20"/>
  <c r="H16" i="18"/>
  <c r="K16" i="18"/>
  <c r="K20" i="20"/>
  <c r="H20" i="20"/>
  <c r="K28" i="18"/>
  <c r="H28" i="18"/>
  <c r="H36" i="19"/>
  <c r="K36" i="19"/>
  <c r="M36" i="19" s="1"/>
  <c r="G32" i="23" s="1"/>
  <c r="K11" i="18"/>
  <c r="H11" i="18"/>
  <c r="H23" i="18"/>
  <c r="K23" i="18"/>
  <c r="H31" i="18"/>
  <c r="K31" i="18"/>
  <c r="M31" i="18" s="1"/>
  <c r="E27" i="23" s="1"/>
  <c r="H35" i="18"/>
  <c r="K35" i="18"/>
  <c r="M35" i="18" s="1"/>
  <c r="E31" i="23" s="1"/>
  <c r="H14" i="19"/>
  <c r="K14" i="19"/>
  <c r="H22" i="19"/>
  <c r="K22" i="19"/>
  <c r="H21" i="19"/>
  <c r="K21" i="19"/>
  <c r="H25" i="19"/>
  <c r="K25" i="19"/>
  <c r="H29" i="19"/>
  <c r="K29" i="19"/>
  <c r="H33" i="19"/>
  <c r="K33" i="19"/>
  <c r="M33" i="19" s="1"/>
  <c r="G29" i="23" s="1"/>
  <c r="H18" i="19"/>
  <c r="K18" i="19"/>
  <c r="K26" i="18"/>
  <c r="H26" i="18"/>
  <c r="K34" i="20"/>
  <c r="M34" i="20" s="1"/>
  <c r="F30" i="23" s="1"/>
  <c r="H34" i="20"/>
  <c r="H23" i="17"/>
  <c r="H21" i="17"/>
  <c r="K25" i="17"/>
  <c r="H16" i="19"/>
  <c r="K16" i="19"/>
  <c r="H28" i="19"/>
  <c r="K28" i="19"/>
  <c r="K32" i="20"/>
  <c r="M32" i="20" s="1"/>
  <c r="F28" i="23" s="1"/>
  <c r="H32" i="20"/>
  <c r="K14" i="18"/>
  <c r="H14" i="18"/>
  <c r="K30" i="18"/>
  <c r="H30" i="18"/>
  <c r="H25" i="18"/>
  <c r="K25" i="18"/>
  <c r="K19" i="18"/>
  <c r="H19" i="18"/>
  <c r="K12" i="18"/>
  <c r="H12" i="18"/>
  <c r="K24" i="18"/>
  <c r="H24" i="18"/>
  <c r="K36" i="20"/>
  <c r="M36" i="20" s="1"/>
  <c r="F32" i="23" s="1"/>
  <c r="H36" i="20"/>
  <c r="H12" i="19"/>
  <c r="K12" i="19"/>
  <c r="K16" i="20"/>
  <c r="H16" i="20"/>
  <c r="H20" i="19"/>
  <c r="K20" i="19"/>
  <c r="K24" i="20"/>
  <c r="H24" i="20"/>
  <c r="K28" i="20"/>
  <c r="H28" i="20"/>
  <c r="H32" i="19"/>
  <c r="K32" i="19"/>
  <c r="M32" i="19" s="1"/>
  <c r="G28" i="23" s="1"/>
  <c r="K36" i="18"/>
  <c r="M36" i="18" s="1"/>
  <c r="E32" i="23" s="1"/>
  <c r="H36" i="18"/>
  <c r="K23" i="20"/>
  <c r="H23" i="20"/>
  <c r="K31" i="20"/>
  <c r="M31" i="20" s="1"/>
  <c r="F27" i="23" s="1"/>
  <c r="H31" i="20"/>
  <c r="K35" i="20"/>
  <c r="M35" i="20" s="1"/>
  <c r="F31" i="23" s="1"/>
  <c r="H35" i="20"/>
  <c r="K14" i="20"/>
  <c r="H14" i="20"/>
  <c r="K22" i="20"/>
  <c r="H22" i="20"/>
  <c r="K30" i="20"/>
  <c r="H30" i="20"/>
  <c r="H13" i="19"/>
  <c r="K13" i="19"/>
  <c r="H17" i="19"/>
  <c r="K17" i="19"/>
  <c r="K21" i="20"/>
  <c r="H21" i="20"/>
  <c r="K25" i="20"/>
  <c r="H25" i="20"/>
  <c r="K29" i="20"/>
  <c r="H29" i="20"/>
  <c r="H33" i="18"/>
  <c r="K33" i="18"/>
  <c r="M33" i="18" s="1"/>
  <c r="E29" i="23" s="1"/>
  <c r="H37" i="19"/>
  <c r="K37" i="19"/>
  <c r="M37" i="19" s="1"/>
  <c r="G33" i="23" s="1"/>
  <c r="K15" i="18"/>
  <c r="H15" i="18"/>
  <c r="H19" i="19"/>
  <c r="K19" i="19"/>
  <c r="H27" i="18"/>
  <c r="K27" i="18"/>
  <c r="H18" i="18"/>
  <c r="K18" i="18"/>
  <c r="K34" i="18"/>
  <c r="M34" i="18" s="1"/>
  <c r="E30" i="23" s="1"/>
  <c r="H34" i="18"/>
  <c r="H34" i="19"/>
  <c r="K34" i="19"/>
  <c r="M34" i="19" s="1"/>
  <c r="G30" i="23" s="1"/>
  <c r="H38" i="20"/>
  <c r="K38" i="20"/>
  <c r="M38" i="20" s="1"/>
  <c r="F34" i="23" s="1"/>
  <c r="Q33" i="6"/>
  <c r="C90" i="23"/>
  <c r="V116" i="13"/>
  <c r="AL115" i="13"/>
  <c r="G77" i="13"/>
  <c r="AE78" i="13"/>
  <c r="AF107" i="13"/>
  <c r="AI67" i="13"/>
  <c r="BF70" i="13"/>
  <c r="AC108" i="13"/>
  <c r="AM75" i="13"/>
  <c r="AC29" i="13"/>
  <c r="Z111" i="13"/>
  <c r="AR70" i="13"/>
  <c r="AH26" i="13"/>
  <c r="AZ111" i="13"/>
  <c r="C71" i="23"/>
  <c r="D90" i="23"/>
  <c r="Q35" i="17"/>
  <c r="K8" i="17"/>
  <c r="M8" i="17"/>
  <c r="AU107" i="13"/>
  <c r="W71" i="13"/>
  <c r="AW118" i="13"/>
  <c r="AN71" i="13"/>
  <c r="O107" i="13"/>
  <c r="BD111" i="13"/>
  <c r="AQ107" i="13"/>
  <c r="BE29" i="13"/>
  <c r="BD110" i="13"/>
  <c r="P67" i="13"/>
  <c r="AL72" i="13"/>
  <c r="AN76" i="13"/>
  <c r="AQ115" i="13"/>
  <c r="Z77" i="13"/>
  <c r="AW33" i="13"/>
  <c r="AO68" i="13"/>
  <c r="I74" i="13"/>
  <c r="Q66" i="13"/>
  <c r="AF78" i="13"/>
  <c r="J59" i="13"/>
  <c r="V69" i="13"/>
  <c r="AE118" i="13"/>
  <c r="AG59" i="13"/>
  <c r="E59" i="13"/>
  <c r="AK99" i="13"/>
  <c r="P111" i="13"/>
  <c r="H107" i="13"/>
  <c r="AN26" i="13"/>
  <c r="AN66" i="13" s="1"/>
  <c r="AA116" i="13"/>
  <c r="N99" i="13"/>
  <c r="F114" i="13"/>
  <c r="BF107" i="13"/>
  <c r="BD70" i="13"/>
  <c r="D74" i="13"/>
  <c r="AN33" i="13"/>
  <c r="BF115" i="13"/>
  <c r="AV67" i="13"/>
  <c r="BA59" i="13"/>
  <c r="AG67" i="13"/>
  <c r="AY112" i="13"/>
  <c r="F77" i="13"/>
  <c r="K21" i="13"/>
  <c r="L61" i="13" s="1"/>
  <c r="AT78" i="13"/>
  <c r="O78" i="13"/>
  <c r="BA71" i="13"/>
  <c r="U116" i="13"/>
  <c r="AD117" i="13"/>
  <c r="V59" i="13"/>
  <c r="BA33" i="13"/>
  <c r="AE99" i="13"/>
  <c r="AA99" i="13"/>
  <c r="D66" i="13"/>
  <c r="G106" i="13"/>
  <c r="N34" i="6"/>
  <c r="H36" i="17"/>
  <c r="N36" i="17"/>
  <c r="C91" i="23"/>
  <c r="M19" i="17"/>
  <c r="D89" i="23"/>
  <c r="C92" i="23"/>
  <c r="N35" i="6"/>
  <c r="Q32" i="6"/>
  <c r="Q31" i="6"/>
  <c r="C85" i="23"/>
  <c r="O35" i="17"/>
  <c r="E27" i="21" s="1"/>
  <c r="Q36" i="17"/>
  <c r="Q31" i="17"/>
  <c r="K7" i="17"/>
  <c r="D92" i="23"/>
  <c r="Q33" i="17"/>
  <c r="D87" i="23"/>
  <c r="Q34" i="17"/>
  <c r="D88" i="23"/>
  <c r="Q32" i="17"/>
  <c r="D86" i="23"/>
  <c r="H19" i="17"/>
  <c r="AB116" i="13"/>
  <c r="BF118" i="13"/>
  <c r="BA114" i="13"/>
  <c r="AC76" i="13"/>
  <c r="AQ110" i="13"/>
  <c r="BD72" i="13"/>
  <c r="BE118" i="13"/>
  <c r="BE75" i="13"/>
  <c r="X110" i="13"/>
  <c r="P71" i="13"/>
  <c r="BD108" i="13"/>
  <c r="H68" i="13"/>
  <c r="F118" i="13"/>
  <c r="AG118" i="13"/>
  <c r="T77" i="13"/>
  <c r="AI78" i="13"/>
  <c r="AG71" i="13"/>
  <c r="AU29" i="13"/>
  <c r="X33" i="13"/>
  <c r="AX114" i="13"/>
  <c r="I78" i="13"/>
  <c r="BC67" i="13"/>
  <c r="AW108" i="13"/>
  <c r="BE33" i="13"/>
  <c r="O70" i="13"/>
  <c r="X116" i="13"/>
  <c r="AU118" i="13"/>
  <c r="S77" i="13"/>
  <c r="J78" i="13"/>
  <c r="H78" i="13"/>
  <c r="AU68" i="13"/>
  <c r="AV70" i="13"/>
  <c r="W76" i="13"/>
  <c r="K108" i="13"/>
  <c r="C74" i="13"/>
  <c r="BD33" i="13"/>
  <c r="AU110" i="13"/>
  <c r="AH118" i="13"/>
  <c r="M118" i="13"/>
  <c r="AB29" i="13"/>
  <c r="L71" i="13"/>
  <c r="BH118" i="13"/>
  <c r="BD75" i="13"/>
  <c r="BD29" i="13"/>
  <c r="AJ110" i="13"/>
  <c r="AF110" i="13"/>
  <c r="BE72" i="13"/>
  <c r="N70" i="13"/>
  <c r="AQ29" i="13"/>
  <c r="Q67" i="13"/>
  <c r="AP33" i="13"/>
  <c r="AV33" i="13"/>
  <c r="AB110" i="13"/>
  <c r="AG70" i="13"/>
  <c r="M115" i="13"/>
  <c r="I115" i="13"/>
  <c r="G108" i="13"/>
  <c r="Q107" i="13"/>
  <c r="AH71" i="13"/>
  <c r="X117" i="13"/>
  <c r="M116" i="13"/>
  <c r="BE71" i="13"/>
  <c r="AV78" i="13"/>
  <c r="X76" i="13"/>
  <c r="AB70" i="13"/>
  <c r="AG29" i="13"/>
  <c r="R67" i="13"/>
  <c r="M114" i="13"/>
  <c r="Y76" i="13"/>
  <c r="AZ108" i="13"/>
  <c r="BC33" i="13"/>
  <c r="BE26" i="13"/>
  <c r="AZ72" i="13"/>
  <c r="BD71" i="13"/>
  <c r="C78" i="13"/>
  <c r="O73" i="13"/>
  <c r="AW117" i="13"/>
  <c r="AH67" i="13"/>
  <c r="AY29" i="13"/>
  <c r="BC110" i="13"/>
  <c r="AK29" i="13"/>
  <c r="AY70" i="13"/>
  <c r="V67" i="13"/>
  <c r="G109" i="13"/>
  <c r="AT29" i="13"/>
  <c r="AJ114" i="13"/>
  <c r="H108" i="13"/>
  <c r="BI76" i="13"/>
  <c r="BE115" i="13"/>
  <c r="BC112" i="13"/>
  <c r="AT72" i="13"/>
  <c r="K74" i="13"/>
  <c r="J74" i="13"/>
  <c r="L111" i="13"/>
  <c r="G112" i="13"/>
  <c r="AW77" i="13"/>
  <c r="BA118" i="13"/>
  <c r="AY110" i="13"/>
  <c r="E74" i="13"/>
  <c r="X77" i="13"/>
  <c r="AS33" i="13"/>
  <c r="Z116" i="13"/>
  <c r="AL118" i="13"/>
  <c r="AN108" i="13"/>
  <c r="AS117" i="13"/>
  <c r="AB76" i="13"/>
  <c r="AT74" i="13"/>
  <c r="B33" i="13"/>
  <c r="F107" i="13"/>
  <c r="BB26" i="13"/>
  <c r="AM115" i="13"/>
  <c r="X67" i="13"/>
  <c r="AM33" i="13"/>
  <c r="AC117" i="13"/>
  <c r="AG74" i="13"/>
  <c r="BE78" i="13"/>
  <c r="T68" i="13"/>
  <c r="AG78" i="13"/>
  <c r="AA29" i="13"/>
  <c r="F116" i="13"/>
  <c r="BF33" i="13"/>
  <c r="AA110" i="13"/>
  <c r="BA29" i="13"/>
  <c r="Y77" i="13"/>
  <c r="AS111" i="13"/>
  <c r="AQ67" i="13"/>
  <c r="AL29" i="13"/>
  <c r="AH33" i="13"/>
  <c r="BF74" i="13"/>
  <c r="M71" i="13"/>
  <c r="N74" i="13"/>
  <c r="AN75" i="13"/>
  <c r="R118" i="13"/>
  <c r="F76" i="13"/>
  <c r="Y29" i="13"/>
  <c r="AS29" i="13"/>
  <c r="AT33" i="13"/>
  <c r="H72" i="13"/>
  <c r="F117" i="13"/>
  <c r="AV117" i="13"/>
  <c r="BA108" i="13"/>
  <c r="AO29" i="13"/>
  <c r="AO69" i="13" s="1"/>
  <c r="AH107" i="13"/>
  <c r="AX77" i="13"/>
  <c r="AF74" i="13"/>
  <c r="N118" i="13"/>
  <c r="H114" i="13"/>
  <c r="AW26" i="13"/>
  <c r="AV107" i="13"/>
  <c r="BB115" i="13"/>
  <c r="BD118" i="13"/>
  <c r="AS112" i="13"/>
  <c r="BA72" i="13"/>
  <c r="AS72" i="13"/>
  <c r="D78" i="13"/>
  <c r="AL107" i="13"/>
  <c r="AF33" i="13"/>
  <c r="D68" i="13"/>
  <c r="G118" i="13"/>
  <c r="AT114" i="13"/>
  <c r="V107" i="13"/>
  <c r="V76" i="13"/>
  <c r="AH78" i="13"/>
  <c r="AO71" i="13"/>
  <c r="AP29" i="13"/>
  <c r="AJ68" i="13"/>
  <c r="AK118" i="13"/>
  <c r="AG117" i="13"/>
  <c r="AS77" i="13"/>
  <c r="AH108" i="13"/>
  <c r="BF78" i="13"/>
  <c r="R110" i="13"/>
  <c r="AE110" i="13"/>
  <c r="J116" i="13"/>
  <c r="X107" i="13"/>
  <c r="Y67" i="13"/>
  <c r="BB67" i="13"/>
  <c r="AR116" i="13"/>
  <c r="AG33" i="13"/>
  <c r="G76" i="13"/>
  <c r="AA70" i="13"/>
  <c r="AZ75" i="13"/>
  <c r="J76" i="13"/>
  <c r="H15" i="17"/>
  <c r="O35" i="6"/>
  <c r="D27" i="21" s="1"/>
  <c r="M15" i="17"/>
  <c r="H34" i="17"/>
  <c r="H26" i="17"/>
  <c r="H32" i="17"/>
  <c r="O36" i="17"/>
  <c r="E28" i="21" s="1"/>
  <c r="N32" i="17"/>
  <c r="AY114" i="13"/>
  <c r="AZ74" i="13"/>
  <c r="AX75" i="13"/>
  <c r="AZ33" i="13"/>
  <c r="AY33" i="13"/>
  <c r="BB74" i="13"/>
  <c r="BC114" i="13"/>
  <c r="BF75" i="13"/>
  <c r="BA75" i="13"/>
  <c r="BF59" i="13"/>
  <c r="AY115" i="13"/>
  <c r="AY74" i="13"/>
  <c r="BB110" i="13"/>
  <c r="BC29" i="13"/>
  <c r="BE70" i="13"/>
  <c r="BB111" i="13"/>
  <c r="BB29" i="13"/>
  <c r="BF109" i="13" s="1"/>
  <c r="AX112" i="13"/>
  <c r="AX71" i="13"/>
  <c r="AY99" i="13"/>
  <c r="AZ71" i="13"/>
  <c r="BL21" i="13"/>
  <c r="BF26" i="13"/>
  <c r="BB108" i="13"/>
  <c r="BO101" i="13"/>
  <c r="BC26" i="13"/>
  <c r="BH59" i="13"/>
  <c r="BA26" i="13"/>
  <c r="AX108" i="13"/>
  <c r="BA107" i="13"/>
  <c r="BF108" i="13"/>
  <c r="AY68" i="13"/>
  <c r="BE67" i="13"/>
  <c r="BA117" i="13"/>
  <c r="AO33" i="13"/>
  <c r="S117" i="13"/>
  <c r="I116" i="13"/>
  <c r="E98" i="12"/>
  <c r="AV74" i="13"/>
  <c r="BG115" i="13"/>
  <c r="BC74" i="13"/>
  <c r="M39" i="13"/>
  <c r="M41" i="13" s="1"/>
  <c r="G75" i="13"/>
  <c r="AB33" i="13"/>
  <c r="U78" i="13"/>
  <c r="O74" i="13"/>
  <c r="Y118" i="13"/>
  <c r="AX78" i="13"/>
  <c r="AQ77" i="13"/>
  <c r="AS76" i="13"/>
  <c r="AH114" i="13"/>
  <c r="BF114" i="13"/>
  <c r="AW74" i="13"/>
  <c r="AU78" i="13"/>
  <c r="Q114" i="13"/>
  <c r="BC115" i="13"/>
  <c r="I75" i="13"/>
  <c r="V113" i="13"/>
  <c r="BE114" i="13"/>
  <c r="S116" i="13"/>
  <c r="U73" i="13"/>
  <c r="U118" i="13"/>
  <c r="J75" i="13"/>
  <c r="R114" i="13"/>
  <c r="AD114" i="13"/>
  <c r="K115" i="13"/>
  <c r="AY78" i="13"/>
  <c r="AT117" i="13"/>
  <c r="AB117" i="13"/>
  <c r="AK117" i="13"/>
  <c r="AO76" i="13"/>
  <c r="AD33" i="13"/>
  <c r="AI33" i="13"/>
  <c r="AM114" i="13"/>
  <c r="AD77" i="13"/>
  <c r="AI74" i="13"/>
  <c r="M74" i="13"/>
  <c r="BC75" i="13"/>
  <c r="V78" i="13"/>
  <c r="AI114" i="13"/>
  <c r="AY118" i="13"/>
  <c r="AJ74" i="13"/>
  <c r="BA78" i="13"/>
  <c r="AX33" i="13"/>
  <c r="N114" i="13"/>
  <c r="AR33" i="13"/>
  <c r="AX118" i="13"/>
  <c r="AP117" i="13"/>
  <c r="AR76" i="13"/>
  <c r="BB114" i="13"/>
  <c r="AC77" i="13"/>
  <c r="AV114" i="13"/>
  <c r="AZ114" i="13"/>
  <c r="AF117" i="13"/>
  <c r="F98" i="12"/>
  <c r="AW29" i="13"/>
  <c r="AW111" i="13"/>
  <c r="AL71" i="13"/>
  <c r="AM71" i="13"/>
  <c r="AL111" i="13"/>
  <c r="Z29" i="13"/>
  <c r="G98" i="12"/>
  <c r="G100" i="12" s="1"/>
  <c r="AK112" i="13"/>
  <c r="BF110" i="13"/>
  <c r="AM72" i="13"/>
  <c r="AI72" i="13"/>
  <c r="K69" i="13"/>
  <c r="AX72" i="13"/>
  <c r="I109" i="13"/>
  <c r="R109" i="13"/>
  <c r="BM30" i="13"/>
  <c r="AP111" i="13"/>
  <c r="AH112" i="13"/>
  <c r="BB71" i="13"/>
  <c r="AC111" i="13"/>
  <c r="BA111" i="13"/>
  <c r="Z71" i="13"/>
  <c r="AT71" i="13"/>
  <c r="Z110" i="13"/>
  <c r="AC112" i="13"/>
  <c r="AU71" i="13"/>
  <c r="AL112" i="13"/>
  <c r="I112" i="13"/>
  <c r="Y71" i="13"/>
  <c r="BB112" i="13"/>
  <c r="F141" i="12"/>
  <c r="F139" i="12"/>
  <c r="F134" i="12"/>
  <c r="F140" i="12"/>
  <c r="BD112" i="13"/>
  <c r="E134" i="12"/>
  <c r="E145" i="12"/>
  <c r="E142" i="12"/>
  <c r="E138" i="12"/>
  <c r="E146" i="12"/>
  <c r="E41" i="12"/>
  <c r="E60" i="12" s="1"/>
  <c r="E136" i="12"/>
  <c r="E143" i="12"/>
  <c r="E140" i="12"/>
  <c r="E141" i="12"/>
  <c r="E139" i="12"/>
  <c r="E135" i="12"/>
  <c r="E144" i="12"/>
  <c r="E137" i="12"/>
  <c r="AZ112" i="13"/>
  <c r="BC111" i="13"/>
  <c r="AI111" i="13"/>
  <c r="AE111" i="13"/>
  <c r="AG112" i="13"/>
  <c r="M112" i="13"/>
  <c r="J72" i="13"/>
  <c r="AD110" i="13"/>
  <c r="AH29" i="13"/>
  <c r="I72" i="13"/>
  <c r="AO112" i="13"/>
  <c r="BB70" i="13"/>
  <c r="E58" i="12"/>
  <c r="AZ29" i="13"/>
  <c r="AX29" i="13"/>
  <c r="S70" i="13"/>
  <c r="E70" i="13"/>
  <c r="R70" i="13"/>
  <c r="AX111" i="13"/>
  <c r="Y111" i="13"/>
  <c r="AC72" i="13"/>
  <c r="AT110" i="13"/>
  <c r="AB112" i="13"/>
  <c r="AB72" i="13"/>
  <c r="AY72" i="13"/>
  <c r="AP70" i="13"/>
  <c r="O112" i="13"/>
  <c r="AQ70" i="13"/>
  <c r="F143" i="12"/>
  <c r="F137" i="12"/>
  <c r="F136" i="12"/>
  <c r="U108" i="13"/>
  <c r="U68" i="13"/>
  <c r="Y26" i="13"/>
  <c r="AC106" i="13" s="1"/>
  <c r="AR108" i="13"/>
  <c r="BC108" i="13"/>
  <c r="BD107" i="13"/>
  <c r="AV68" i="13"/>
  <c r="AW68" i="13"/>
  <c r="BI108" i="13"/>
  <c r="AW67" i="13"/>
  <c r="BE68" i="13"/>
  <c r="L108" i="13"/>
  <c r="AJ107" i="13"/>
  <c r="AW107" i="13"/>
  <c r="I68" i="13"/>
  <c r="Y108" i="13"/>
  <c r="G67" i="13"/>
  <c r="AF26" i="13"/>
  <c r="AP107" i="13"/>
  <c r="H66" i="13"/>
  <c r="U66" i="13"/>
  <c r="U107" i="13"/>
  <c r="AT26" i="13"/>
  <c r="Y68" i="13"/>
  <c r="AU67" i="13"/>
  <c r="O67" i="13"/>
  <c r="AZ68" i="13"/>
  <c r="AZ26" i="13"/>
  <c r="AF67" i="13"/>
  <c r="G66" i="13"/>
  <c r="AT107" i="13"/>
  <c r="AV26" i="13"/>
  <c r="BF68" i="13"/>
  <c r="AX107" i="13"/>
  <c r="F67" i="13"/>
  <c r="AV108" i="13"/>
  <c r="C98" i="12"/>
  <c r="H67" i="13"/>
  <c r="F69" i="13"/>
  <c r="H75" i="13"/>
  <c r="G72" i="13"/>
  <c r="D71" i="13"/>
  <c r="L115" i="13"/>
  <c r="H118" i="13"/>
  <c r="K112" i="13"/>
  <c r="F112" i="13"/>
  <c r="E69" i="13"/>
  <c r="H111" i="13"/>
  <c r="J67" i="13"/>
  <c r="L107" i="13"/>
  <c r="I107" i="13"/>
  <c r="J112" i="13"/>
  <c r="H74" i="13"/>
  <c r="C41" i="12"/>
  <c r="C167" i="12" s="1"/>
  <c r="C143" i="12"/>
  <c r="C140" i="12"/>
  <c r="C139" i="12"/>
  <c r="C146" i="12"/>
  <c r="C58" i="12"/>
  <c r="C136" i="12"/>
  <c r="C137" i="12"/>
  <c r="C145" i="12"/>
  <c r="C142" i="12"/>
  <c r="C138" i="12"/>
  <c r="C135" i="12"/>
  <c r="C144" i="12"/>
  <c r="C141" i="12"/>
  <c r="I67" i="13"/>
  <c r="M107" i="13"/>
  <c r="L118" i="13"/>
  <c r="H115" i="13"/>
  <c r="L109" i="13"/>
  <c r="E68" i="13"/>
  <c r="E76" i="13"/>
  <c r="I70" i="13"/>
  <c r="F68" i="13"/>
  <c r="I108" i="13"/>
  <c r="BM35" i="13"/>
  <c r="BK35" i="13"/>
  <c r="P58" i="12"/>
  <c r="BA110" i="13"/>
  <c r="AM111" i="13"/>
  <c r="AQ111" i="13"/>
  <c r="AR112" i="13"/>
  <c r="AV112" i="13"/>
  <c r="AX74" i="13"/>
  <c r="AL116" i="13"/>
  <c r="AP116" i="13"/>
  <c r="AL76" i="13"/>
  <c r="X59" i="13"/>
  <c r="AR72" i="13"/>
  <c r="AS116" i="13"/>
  <c r="G21" i="12"/>
  <c r="G78" i="12"/>
  <c r="BD67" i="13"/>
  <c r="H78" i="12"/>
  <c r="BL27" i="13"/>
  <c r="D41" i="12"/>
  <c r="D98" i="12"/>
  <c r="D142" i="12"/>
  <c r="D140" i="12"/>
  <c r="D135" i="12"/>
  <c r="D137" i="12"/>
  <c r="D136" i="12"/>
  <c r="D144" i="12"/>
  <c r="D143" i="12"/>
  <c r="D139" i="12"/>
  <c r="D146" i="12"/>
  <c r="D134" i="12"/>
  <c r="D138" i="12"/>
  <c r="D145" i="12"/>
  <c r="D141" i="12"/>
  <c r="AU26" i="13"/>
  <c r="AY108" i="13"/>
  <c r="BL30" i="13"/>
  <c r="AG114" i="13"/>
  <c r="AI115" i="13"/>
  <c r="AI75" i="13"/>
  <c r="BL35" i="13"/>
  <c r="AR117" i="13"/>
  <c r="AA111" i="13"/>
  <c r="W111" i="13"/>
  <c r="L78" i="12"/>
  <c r="L21" i="12"/>
  <c r="L60" i="12" s="1"/>
  <c r="D58" i="12"/>
  <c r="D21" i="12"/>
  <c r="D80" i="12" s="1"/>
  <c r="D78" i="12"/>
  <c r="BE107" i="13"/>
  <c r="M69" i="13"/>
  <c r="AB77" i="13"/>
  <c r="AX68" i="13"/>
  <c r="AM76" i="13"/>
  <c r="W29" i="13"/>
  <c r="BE110" i="13"/>
  <c r="AD118" i="13"/>
  <c r="W116" i="13"/>
  <c r="BF67" i="13"/>
  <c r="AY75" i="13"/>
  <c r="D85" i="23"/>
  <c r="H20" i="17"/>
  <c r="K26" i="17"/>
  <c r="H18" i="17"/>
  <c r="M20" i="17"/>
  <c r="D16" i="23" s="1"/>
  <c r="H16" i="17"/>
  <c r="N32" i="6"/>
  <c r="N33" i="17"/>
  <c r="M16" i="17"/>
  <c r="H22" i="17"/>
  <c r="H30" i="17"/>
  <c r="M10" i="17"/>
  <c r="K10" i="17"/>
  <c r="Q38" i="17"/>
  <c r="H33" i="17"/>
  <c r="S19" i="17"/>
  <c r="O38" i="17"/>
  <c r="E30" i="21" s="1"/>
  <c r="K18" i="17"/>
  <c r="M22" i="17"/>
  <c r="D18" i="23" s="1"/>
  <c r="K22" i="17"/>
  <c r="H10" i="17"/>
  <c r="H14" i="17"/>
  <c r="N35" i="17"/>
  <c r="N34" i="17"/>
  <c r="H38" i="17"/>
  <c r="M14" i="17"/>
  <c r="D10" i="23" s="1"/>
  <c r="J38" i="17"/>
  <c r="H40" i="17"/>
  <c r="H39" i="17"/>
  <c r="K17" i="17"/>
  <c r="M17" i="17"/>
  <c r="H31" i="17"/>
  <c r="S19" i="6"/>
  <c r="N33" i="6"/>
  <c r="H7" i="17"/>
  <c r="BN101" i="13"/>
  <c r="BI99" i="13"/>
  <c r="E61" i="13"/>
  <c r="BE99" i="13"/>
  <c r="Y99" i="13"/>
  <c r="AR59" i="13"/>
  <c r="Y61" i="13"/>
  <c r="BH71" i="13"/>
  <c r="AJ67" i="13"/>
  <c r="U109" i="13"/>
  <c r="Q109" i="13"/>
  <c r="AC67" i="13"/>
  <c r="K106" i="13"/>
  <c r="AC99" i="13"/>
  <c r="AC21" i="13"/>
  <c r="AC59" i="13"/>
  <c r="AO99" i="13"/>
  <c r="AO21" i="13"/>
  <c r="AO101" i="13" s="1"/>
  <c r="G99" i="13"/>
  <c r="G59" i="13"/>
  <c r="BF99" i="13"/>
  <c r="BF21" i="13"/>
  <c r="P99" i="13"/>
  <c r="P59" i="13"/>
  <c r="Q99" i="13"/>
  <c r="Q59" i="13"/>
  <c r="W21" i="13"/>
  <c r="X61" i="13" s="1"/>
  <c r="W59" i="13"/>
  <c r="W99" i="13"/>
  <c r="BA99" i="13"/>
  <c r="AW21" i="13"/>
  <c r="AW99" i="13"/>
  <c r="AS59" i="13"/>
  <c r="AS99" i="13"/>
  <c r="AS21" i="13"/>
  <c r="AX59" i="13"/>
  <c r="AX21" i="13"/>
  <c r="U99" i="13"/>
  <c r="U59" i="13"/>
  <c r="I99" i="13"/>
  <c r="I59" i="13"/>
  <c r="AG99" i="13"/>
  <c r="BE21" i="13"/>
  <c r="BE61" i="13" s="1"/>
  <c r="BE59" i="13"/>
  <c r="BG59" i="13"/>
  <c r="BH68" i="13"/>
  <c r="T69" i="13"/>
  <c r="BH61" i="13"/>
  <c r="P21" i="13"/>
  <c r="P101" i="13" s="1"/>
  <c r="C59" i="13"/>
  <c r="M99" i="13"/>
  <c r="M59" i="13"/>
  <c r="N59" i="13"/>
  <c r="AU21" i="13"/>
  <c r="AU99" i="13"/>
  <c r="O99" i="13"/>
  <c r="O59" i="13"/>
  <c r="L99" i="13"/>
  <c r="L59" i="13"/>
  <c r="S99" i="13"/>
  <c r="S59" i="13"/>
  <c r="R99" i="13"/>
  <c r="R59" i="13"/>
  <c r="AM21" i="13"/>
  <c r="AM99" i="13"/>
  <c r="H99" i="13"/>
  <c r="H59" i="13"/>
  <c r="T99" i="13"/>
  <c r="T59" i="13"/>
  <c r="X99" i="13"/>
  <c r="AB21" i="13"/>
  <c r="AB59" i="13"/>
  <c r="BB99" i="13"/>
  <c r="BB59" i="13"/>
  <c r="BB21" i="13"/>
  <c r="AD21" i="13"/>
  <c r="AE61" i="13" s="1"/>
  <c r="AD59" i="13"/>
  <c r="AE59" i="13"/>
  <c r="AY59" i="13"/>
  <c r="N69" i="13"/>
  <c r="C61" i="13"/>
  <c r="G21" i="13"/>
  <c r="H61" i="13" s="1"/>
  <c r="O21" i="13"/>
  <c r="S21" i="13"/>
  <c r="T61" i="13" s="1"/>
  <c r="AX99" i="13"/>
  <c r="F99" i="13"/>
  <c r="AB99" i="13"/>
  <c r="D59" i="13"/>
  <c r="T113" i="13"/>
  <c r="S66" i="13"/>
  <c r="R106" i="13"/>
  <c r="N66" i="13"/>
  <c r="R73" i="13"/>
  <c r="P113" i="13"/>
  <c r="P73" i="13"/>
  <c r="AR67" i="13"/>
  <c r="BH110" i="13"/>
  <c r="BH77" i="13"/>
  <c r="AT67" i="13"/>
  <c r="E66" i="13"/>
  <c r="F101" i="13"/>
  <c r="F61" i="13"/>
  <c r="H101" i="13"/>
  <c r="J101" i="13"/>
  <c r="J61" i="13"/>
  <c r="L101" i="13"/>
  <c r="N101" i="13"/>
  <c r="N61" i="13"/>
  <c r="R101" i="13"/>
  <c r="V101" i="13"/>
  <c r="R61" i="13"/>
  <c r="AH99" i="13"/>
  <c r="AH21" i="13"/>
  <c r="AH59" i="13"/>
  <c r="AI59" i="13"/>
  <c r="AL99" i="13"/>
  <c r="AL21" i="13"/>
  <c r="AM59" i="13"/>
  <c r="AL59" i="13"/>
  <c r="AP99" i="13"/>
  <c r="AP21" i="13"/>
  <c r="AP59" i="13"/>
  <c r="AQ59" i="13"/>
  <c r="D61" i="13"/>
  <c r="X101" i="13"/>
  <c r="I101" i="13"/>
  <c r="I61" i="13"/>
  <c r="M101" i="13"/>
  <c r="M61" i="13"/>
  <c r="Q101" i="13"/>
  <c r="U101" i="13"/>
  <c r="U61" i="13"/>
  <c r="V61" i="13"/>
  <c r="Y101" i="13"/>
  <c r="AA59" i="13"/>
  <c r="Z59" i="13"/>
  <c r="Z99" i="13"/>
  <c r="AJ99" i="13"/>
  <c r="AK59" i="13"/>
  <c r="AJ59" i="13"/>
  <c r="AJ21" i="13"/>
  <c r="AN99" i="13"/>
  <c r="AO59" i="13"/>
  <c r="AN21" i="13"/>
  <c r="AN59" i="13"/>
  <c r="AT99" i="13"/>
  <c r="AT21" i="13"/>
  <c r="AT59" i="13"/>
  <c r="AR99" i="13"/>
  <c r="AD99" i="13"/>
  <c r="BM27" i="13"/>
  <c r="AB107" i="13"/>
  <c r="AB26" i="13"/>
  <c r="AC66" i="13" s="1"/>
  <c r="AB67" i="13"/>
  <c r="AJ26" i="13"/>
  <c r="AJ66" i="13" s="1"/>
  <c r="AN107" i="13"/>
  <c r="BC107" i="13"/>
  <c r="AY107" i="13"/>
  <c r="AY26" i="13"/>
  <c r="AY67" i="13"/>
  <c r="AS107" i="13"/>
  <c r="AS67" i="13"/>
  <c r="AS26" i="13"/>
  <c r="M21" i="12"/>
  <c r="M60" i="12" s="1"/>
  <c r="M78" i="12"/>
  <c r="J21" i="12"/>
  <c r="J60" i="12" s="1"/>
  <c r="J78" i="12"/>
  <c r="J58" i="12"/>
  <c r="N106" i="13"/>
  <c r="BH78" i="13"/>
  <c r="BH75" i="13"/>
  <c r="BH117" i="13"/>
  <c r="BI78" i="13"/>
  <c r="BH74" i="13"/>
  <c r="BH111" i="13"/>
  <c r="BH115" i="13"/>
  <c r="BI110" i="13"/>
  <c r="Z107" i="13"/>
  <c r="Z67" i="13"/>
  <c r="Z26" i="13"/>
  <c r="AR107" i="13"/>
  <c r="AR26" i="13"/>
  <c r="AK67" i="13"/>
  <c r="AK26" i="13"/>
  <c r="AO107" i="13"/>
  <c r="AK107" i="13"/>
  <c r="BB107" i="13"/>
  <c r="AX26" i="13"/>
  <c r="AX67" i="13"/>
  <c r="I21" i="12"/>
  <c r="I78" i="12"/>
  <c r="N78" i="12"/>
  <c r="N21" i="12"/>
  <c r="N60" i="12" s="1"/>
  <c r="N58" i="12"/>
  <c r="T106" i="13"/>
  <c r="P66" i="13"/>
  <c r="AA67" i="13"/>
  <c r="K66" i="13"/>
  <c r="BI116" i="13"/>
  <c r="BH114" i="13"/>
  <c r="BI70" i="13"/>
  <c r="BI118" i="13"/>
  <c r="BI29" i="13"/>
  <c r="BI117" i="13"/>
  <c r="BI107" i="13"/>
  <c r="AV99" i="13"/>
  <c r="AW59" i="13"/>
  <c r="AV59" i="13"/>
  <c r="AV21" i="13"/>
  <c r="BI59" i="13"/>
  <c r="BI21" i="13"/>
  <c r="BM101" i="13" s="1"/>
  <c r="AZ99" i="13"/>
  <c r="AZ59" i="13"/>
  <c r="AZ21" i="13"/>
  <c r="BD99" i="13"/>
  <c r="BC21" i="13"/>
  <c r="BC59" i="13"/>
  <c r="BG99" i="13"/>
  <c r="BC99" i="13"/>
  <c r="F80" i="12"/>
  <c r="Q69" i="13"/>
  <c r="P109" i="13"/>
  <c r="T109" i="13"/>
  <c r="U69" i="13"/>
  <c r="M66" i="13"/>
  <c r="L39" i="13"/>
  <c r="L66" i="13"/>
  <c r="P106" i="13"/>
  <c r="BI33" i="13"/>
  <c r="BH76" i="13"/>
  <c r="BH70" i="13"/>
  <c r="BH72" i="13"/>
  <c r="BH67" i="13"/>
  <c r="BI67" i="13"/>
  <c r="BI115" i="13"/>
  <c r="BI71" i="13"/>
  <c r="BI114" i="13"/>
  <c r="BH107" i="13"/>
  <c r="BI77" i="13"/>
  <c r="P151" i="12"/>
  <c r="P148" i="12"/>
  <c r="I100" i="12"/>
  <c r="K100" i="12"/>
  <c r="P155" i="12"/>
  <c r="BI68" i="13"/>
  <c r="BI75" i="13"/>
  <c r="BI111" i="13"/>
  <c r="BI74" i="13"/>
  <c r="BI72" i="13"/>
  <c r="J100" i="12"/>
  <c r="BG114" i="13"/>
  <c r="BG33" i="13"/>
  <c r="BG74" i="13"/>
  <c r="BH33" i="13"/>
  <c r="BH116" i="13"/>
  <c r="BG118" i="13"/>
  <c r="BG78" i="13"/>
  <c r="BG71" i="13"/>
  <c r="BG111" i="13"/>
  <c r="BG68" i="13"/>
  <c r="BG108" i="13"/>
  <c r="BG75" i="13"/>
  <c r="BG77" i="13"/>
  <c r="BG117" i="13"/>
  <c r="BH29" i="13"/>
  <c r="BJ109" i="13"/>
  <c r="BG72" i="13"/>
  <c r="BG112" i="13"/>
  <c r="BG107" i="13"/>
  <c r="BG26" i="13"/>
  <c r="BG67" i="13"/>
  <c r="AM106" i="13"/>
  <c r="BJ33" i="13"/>
  <c r="BG116" i="13"/>
  <c r="BG76" i="13"/>
  <c r="BG70" i="13"/>
  <c r="BG29" i="13"/>
  <c r="BG110" i="13"/>
  <c r="BH112" i="13"/>
  <c r="BH26" i="13"/>
  <c r="BI26" i="13"/>
  <c r="S20" i="6"/>
  <c r="BK106" i="13" l="1"/>
  <c r="BL115" i="13"/>
  <c r="BP115" i="13"/>
  <c r="BL110" i="13"/>
  <c r="BP110" i="13"/>
  <c r="BM110" i="13"/>
  <c r="BQ110" i="13"/>
  <c r="BK115" i="13"/>
  <c r="BO115" i="13"/>
  <c r="BM107" i="13"/>
  <c r="BQ107" i="13"/>
  <c r="BL107" i="13"/>
  <c r="BP107" i="13"/>
  <c r="BM115" i="13"/>
  <c r="BQ115" i="13"/>
  <c r="BJ113" i="13"/>
  <c r="BJ107" i="13"/>
  <c r="BN107" i="13"/>
  <c r="BK110" i="13"/>
  <c r="BO110" i="13"/>
  <c r="N17" i="6"/>
  <c r="N18" i="6"/>
  <c r="O16" i="6"/>
  <c r="D8" i="21" s="1"/>
  <c r="D22" i="23"/>
  <c r="D80" i="23" s="1"/>
  <c r="C3" i="23"/>
  <c r="C61" i="23" s="1"/>
  <c r="S13" i="6"/>
  <c r="Q121" i="13"/>
  <c r="C5" i="23"/>
  <c r="C63" i="23" s="1"/>
  <c r="C4" i="23"/>
  <c r="C62" i="23" s="1"/>
  <c r="C6" i="23"/>
  <c r="C64" i="23" s="1"/>
  <c r="G101" i="13"/>
  <c r="G61" i="13"/>
  <c r="H80" i="12"/>
  <c r="G60" i="12"/>
  <c r="I80" i="12"/>
  <c r="I60" i="12"/>
  <c r="D60" i="12"/>
  <c r="O14" i="6"/>
  <c r="D6" i="21" s="1"/>
  <c r="N19" i="6"/>
  <c r="N14" i="6"/>
  <c r="N16" i="6"/>
  <c r="Q28" i="6"/>
  <c r="Q40" i="6" s="1"/>
  <c r="BM61" i="13"/>
  <c r="BP101" i="13"/>
  <c r="AA113" i="13"/>
  <c r="P80" i="12"/>
  <c r="P60" i="12"/>
  <c r="O11" i="6"/>
  <c r="D3" i="21" s="1"/>
  <c r="O34" i="6"/>
  <c r="D26" i="21" s="1"/>
  <c r="Q30" i="6"/>
  <c r="Q42" i="6" s="1"/>
  <c r="O19" i="6"/>
  <c r="D11" i="21" s="1"/>
  <c r="N31" i="6"/>
  <c r="N12" i="6"/>
  <c r="N11" i="6"/>
  <c r="O15" i="6"/>
  <c r="D7" i="21" s="1"/>
  <c r="O32" i="17"/>
  <c r="E24" i="21" s="1"/>
  <c r="D24" i="23"/>
  <c r="D82" i="23" s="1"/>
  <c r="D6" i="23"/>
  <c r="D64" i="23" s="1"/>
  <c r="D4" i="23"/>
  <c r="D62" i="23" s="1"/>
  <c r="D9" i="23"/>
  <c r="D67" i="23" s="1"/>
  <c r="D8" i="23"/>
  <c r="D66" i="23" s="1"/>
  <c r="N25" i="6"/>
  <c r="C20" i="23"/>
  <c r="C78" i="23" s="1"/>
  <c r="D7" i="23"/>
  <c r="D65" i="23" s="1"/>
  <c r="D12" i="23"/>
  <c r="D70" i="23" s="1"/>
  <c r="D11" i="23"/>
  <c r="D69" i="23" s="1"/>
  <c r="D15" i="23"/>
  <c r="D73" i="23" s="1"/>
  <c r="Q30" i="17"/>
  <c r="Q42" i="17" s="1"/>
  <c r="D26" i="23"/>
  <c r="D84" i="23" s="1"/>
  <c r="Q29" i="17"/>
  <c r="D25" i="23"/>
  <c r="D83" i="23" s="1"/>
  <c r="D19" i="23"/>
  <c r="D77" i="23" s="1"/>
  <c r="O32" i="6"/>
  <c r="D24" i="21" s="1"/>
  <c r="O28" i="6"/>
  <c r="D20" i="21" s="1"/>
  <c r="N13" i="17"/>
  <c r="O18" i="6"/>
  <c r="D10" i="21" s="1"/>
  <c r="O13" i="17"/>
  <c r="E5" i="21" s="1"/>
  <c r="O17" i="6"/>
  <c r="D9" i="21" s="1"/>
  <c r="O17" i="17"/>
  <c r="E9" i="21" s="1"/>
  <c r="D13" i="23"/>
  <c r="D71" i="23" s="1"/>
  <c r="C15" i="23"/>
  <c r="C73" i="23" s="1"/>
  <c r="O28" i="17"/>
  <c r="E20" i="21" s="1"/>
  <c r="D20" i="23"/>
  <c r="D78" i="23" s="1"/>
  <c r="D33" i="23"/>
  <c r="D91" i="23" s="1"/>
  <c r="D23" i="23"/>
  <c r="D81" i="23" s="1"/>
  <c r="O30" i="6"/>
  <c r="D22" i="21" s="1"/>
  <c r="C22" i="23"/>
  <c r="C80" i="23" s="1"/>
  <c r="S18" i="6"/>
  <c r="T19" i="6" s="1"/>
  <c r="C23" i="23"/>
  <c r="C81" i="23" s="1"/>
  <c r="N29" i="6"/>
  <c r="C25" i="23"/>
  <c r="C83" i="23" s="1"/>
  <c r="N21" i="6"/>
  <c r="C17" i="23"/>
  <c r="C75" i="23" s="1"/>
  <c r="S15" i="6"/>
  <c r="O22" i="6"/>
  <c r="D14" i="21" s="1"/>
  <c r="N15" i="6"/>
  <c r="S14" i="6"/>
  <c r="N13" i="6"/>
  <c r="BN67" i="13"/>
  <c r="BN70" i="13"/>
  <c r="BN75" i="13"/>
  <c r="S17" i="6"/>
  <c r="O26" i="6"/>
  <c r="D18" i="21" s="1"/>
  <c r="N20" i="6"/>
  <c r="N28" i="6"/>
  <c r="N9" i="6"/>
  <c r="O25" i="6"/>
  <c r="D17" i="21" s="1"/>
  <c r="O21" i="6"/>
  <c r="D13" i="21" s="1"/>
  <c r="N24" i="6"/>
  <c r="C77" i="23"/>
  <c r="S16" i="6"/>
  <c r="Q29" i="6"/>
  <c r="Q41" i="6" s="1"/>
  <c r="N8" i="6"/>
  <c r="C82" i="23"/>
  <c r="O20" i="6"/>
  <c r="D12" i="21" s="1"/>
  <c r="O12" i="6"/>
  <c r="D4" i="21" s="1"/>
  <c r="N30" i="6"/>
  <c r="N22" i="6"/>
  <c r="O24" i="6"/>
  <c r="D16" i="21" s="1"/>
  <c r="O23" i="6"/>
  <c r="D15" i="21" s="1"/>
  <c r="N10" i="6"/>
  <c r="O27" i="6"/>
  <c r="D19" i="21" s="1"/>
  <c r="O31" i="6"/>
  <c r="D23" i="21" s="1"/>
  <c r="O33" i="6"/>
  <c r="D25" i="21" s="1"/>
  <c r="O29" i="6"/>
  <c r="D21" i="21" s="1"/>
  <c r="N26" i="6"/>
  <c r="N23" i="6"/>
  <c r="N27" i="6"/>
  <c r="Q27" i="6"/>
  <c r="Q39" i="6" s="1"/>
  <c r="Q26" i="6"/>
  <c r="O13" i="6"/>
  <c r="D5" i="21" s="1"/>
  <c r="S20" i="17"/>
  <c r="T20" i="17" s="1"/>
  <c r="O37" i="17"/>
  <c r="E29" i="21" s="1"/>
  <c r="N38" i="17"/>
  <c r="Q37" i="17"/>
  <c r="N37" i="17"/>
  <c r="AC39" i="13"/>
  <c r="AC41" i="13" s="1"/>
  <c r="F181" i="12"/>
  <c r="F60" i="12"/>
  <c r="C100" i="12"/>
  <c r="C60" i="12"/>
  <c r="AB73" i="13"/>
  <c r="AA66" i="13"/>
  <c r="AB109" i="13"/>
  <c r="AE113" i="13"/>
  <c r="O11" i="17"/>
  <c r="E3" i="21" s="1"/>
  <c r="S14" i="17"/>
  <c r="N12" i="17"/>
  <c r="E73" i="13"/>
  <c r="O113" i="13"/>
  <c r="G39" i="13"/>
  <c r="G41" i="13" s="1"/>
  <c r="AK106" i="13"/>
  <c r="BL61" i="13"/>
  <c r="BL101" i="13"/>
  <c r="BK101" i="13"/>
  <c r="BK61" i="13"/>
  <c r="BJ61" i="13"/>
  <c r="BJ101" i="13"/>
  <c r="K101" i="13"/>
  <c r="F172" i="12"/>
  <c r="F170" i="12"/>
  <c r="F166" i="12"/>
  <c r="F176" i="12"/>
  <c r="F169" i="12"/>
  <c r="F178" i="12"/>
  <c r="F180" i="12"/>
  <c r="F173" i="12"/>
  <c r="F179" i="12"/>
  <c r="F167" i="12"/>
  <c r="F175" i="12"/>
  <c r="F177" i="12"/>
  <c r="F168" i="12"/>
  <c r="F171" i="12"/>
  <c r="F174" i="12"/>
  <c r="Y113" i="13"/>
  <c r="S109" i="13"/>
  <c r="M80" i="12"/>
  <c r="W66" i="13"/>
  <c r="G80" i="12"/>
  <c r="Q119" i="13"/>
  <c r="B39" i="13"/>
  <c r="B41" i="13" s="1"/>
  <c r="AO66" i="13"/>
  <c r="AA73" i="13"/>
  <c r="Y69" i="13"/>
  <c r="J39" i="13"/>
  <c r="J41" i="13" s="1"/>
  <c r="O21" i="17"/>
  <c r="E13" i="21" s="1"/>
  <c r="AK69" i="13"/>
  <c r="BM75" i="13"/>
  <c r="BK75" i="13"/>
  <c r="BJ73" i="13"/>
  <c r="BL75" i="13"/>
  <c r="BL70" i="13"/>
  <c r="BK70" i="13"/>
  <c r="BM70" i="13"/>
  <c r="BJ69" i="13"/>
  <c r="BJ67" i="13"/>
  <c r="BM67" i="13"/>
  <c r="BL67" i="13"/>
  <c r="AS106" i="13"/>
  <c r="BK67" i="13"/>
  <c r="O25" i="17"/>
  <c r="E17" i="21" s="1"/>
  <c r="N24" i="17"/>
  <c r="N29" i="17"/>
  <c r="O33" i="17"/>
  <c r="E25" i="21" s="1"/>
  <c r="N26" i="17"/>
  <c r="O23" i="17"/>
  <c r="E15" i="21" s="1"/>
  <c r="O29" i="17"/>
  <c r="E21" i="21" s="1"/>
  <c r="N30" i="17"/>
  <c r="D79" i="23"/>
  <c r="O30" i="17"/>
  <c r="E22" i="21" s="1"/>
  <c r="N31" i="17"/>
  <c r="N25" i="17"/>
  <c r="S17" i="17"/>
  <c r="S18" i="17"/>
  <c r="T19" i="17" s="1"/>
  <c r="O34" i="17"/>
  <c r="E26" i="21" s="1"/>
  <c r="BI101" i="13"/>
  <c r="BE66" i="13"/>
  <c r="AQ66" i="13"/>
  <c r="P69" i="13"/>
  <c r="AE69" i="13"/>
  <c r="J66" i="13"/>
  <c r="R113" i="13"/>
  <c r="N39" i="13"/>
  <c r="N41" i="13" s="1"/>
  <c r="AT106" i="13"/>
  <c r="AG61" i="13"/>
  <c r="AF61" i="13"/>
  <c r="K61" i="13"/>
  <c r="Q106" i="13"/>
  <c r="R66" i="13"/>
  <c r="W113" i="13"/>
  <c r="T101" i="13"/>
  <c r="M106" i="13"/>
  <c r="BD106" i="13"/>
  <c r="O106" i="13"/>
  <c r="BD66" i="13"/>
  <c r="X39" i="13"/>
  <c r="X41" i="13" s="1"/>
  <c r="O66" i="13"/>
  <c r="D69" i="13"/>
  <c r="Q113" i="13"/>
  <c r="J69" i="13"/>
  <c r="X73" i="13"/>
  <c r="T66" i="13"/>
  <c r="I66" i="13"/>
  <c r="M109" i="13"/>
  <c r="W69" i="13"/>
  <c r="S106" i="13"/>
  <c r="U113" i="13"/>
  <c r="AG39" i="13"/>
  <c r="AE66" i="13"/>
  <c r="AJ69" i="13"/>
  <c r="AL73" i="13"/>
  <c r="AV73" i="13"/>
  <c r="AI113" i="13"/>
  <c r="AF73" i="13"/>
  <c r="BA113" i="13"/>
  <c r="AP113" i="13"/>
  <c r="AQ39" i="13"/>
  <c r="AQ41" i="13" s="1"/>
  <c r="AN113" i="13"/>
  <c r="AJ109" i="13"/>
  <c r="AG69" i="13"/>
  <c r="AL113" i="13"/>
  <c r="BF113" i="13"/>
  <c r="AR113" i="13"/>
  <c r="AU73" i="13"/>
  <c r="AK73" i="13"/>
  <c r="BC113" i="13"/>
  <c r="AU113" i="13"/>
  <c r="AR69" i="13"/>
  <c r="AF69" i="13"/>
  <c r="AV109" i="13"/>
  <c r="AL69" i="13"/>
  <c r="AD66" i="13"/>
  <c r="AP106" i="13"/>
  <c r="AL39" i="13"/>
  <c r="AL41" i="13" s="1"/>
  <c r="BA106" i="13"/>
  <c r="AL106" i="13"/>
  <c r="AO113" i="13"/>
  <c r="AJ113" i="13"/>
  <c r="AY113" i="13"/>
  <c r="AK113" i="13"/>
  <c r="AR109" i="13"/>
  <c r="AS69" i="13"/>
  <c r="AI109" i="13"/>
  <c r="AH109" i="13"/>
  <c r="AP69" i="13"/>
  <c r="AV69" i="13"/>
  <c r="AD109" i="13"/>
  <c r="AE109" i="13"/>
  <c r="AM109" i="13"/>
  <c r="BE109" i="13"/>
  <c r="AQ109" i="13"/>
  <c r="AX109" i="13"/>
  <c r="AE39" i="13"/>
  <c r="AE41" i="13" s="1"/>
  <c r="AI66" i="13"/>
  <c r="AP66" i="13"/>
  <c r="AE106" i="13"/>
  <c r="BC39" i="13"/>
  <c r="BC41" i="13" s="1"/>
  <c r="BE69" i="13"/>
  <c r="AC69" i="13"/>
  <c r="X106" i="13"/>
  <c r="X66" i="13"/>
  <c r="AP109" i="13"/>
  <c r="O31" i="17"/>
  <c r="E23" i="21" s="1"/>
  <c r="N28" i="17"/>
  <c r="O27" i="17"/>
  <c r="E19" i="21" s="1"/>
  <c r="Q27" i="17"/>
  <c r="Q39" i="17" s="1"/>
  <c r="N27" i="17"/>
  <c r="Q34" i="20"/>
  <c r="F88" i="23"/>
  <c r="L22" i="20"/>
  <c r="N34" i="20"/>
  <c r="S20" i="20"/>
  <c r="N35" i="20"/>
  <c r="F89" i="23"/>
  <c r="L23" i="20"/>
  <c r="O35" i="20"/>
  <c r="H27" i="21" s="1"/>
  <c r="Q35" i="20"/>
  <c r="E85" i="23"/>
  <c r="L19" i="18"/>
  <c r="Q31" i="18"/>
  <c r="S19" i="18"/>
  <c r="G85" i="23"/>
  <c r="S19" i="19"/>
  <c r="L19" i="19"/>
  <c r="Q31" i="19"/>
  <c r="L22" i="19"/>
  <c r="Q34" i="19"/>
  <c r="G88" i="23"/>
  <c r="N34" i="19"/>
  <c r="G91" i="23"/>
  <c r="N37" i="19"/>
  <c r="O37" i="19"/>
  <c r="G29" i="21" s="1"/>
  <c r="Q37" i="19"/>
  <c r="L20" i="19"/>
  <c r="G86" i="23"/>
  <c r="N32" i="19"/>
  <c r="Q32" i="19"/>
  <c r="E91" i="23"/>
  <c r="N37" i="18"/>
  <c r="Q37" i="18"/>
  <c r="O37" i="18"/>
  <c r="F29" i="21" s="1"/>
  <c r="L21" i="20"/>
  <c r="F87" i="23"/>
  <c r="Q33" i="20"/>
  <c r="N33" i="20"/>
  <c r="E86" i="23"/>
  <c r="N32" i="18"/>
  <c r="L20" i="18"/>
  <c r="Q32" i="18"/>
  <c r="F92" i="23"/>
  <c r="O38" i="20"/>
  <c r="H30" i="21" s="1"/>
  <c r="N38" i="20"/>
  <c r="Q38" i="20"/>
  <c r="L21" i="18"/>
  <c r="E87" i="23"/>
  <c r="N33" i="18"/>
  <c r="Q33" i="18"/>
  <c r="E92" i="23"/>
  <c r="N38" i="18"/>
  <c r="O38" i="18"/>
  <c r="F30" i="21" s="1"/>
  <c r="Q38" i="18"/>
  <c r="F91" i="23"/>
  <c r="Q37" i="20"/>
  <c r="O37" i="20"/>
  <c r="H29" i="21" s="1"/>
  <c r="N37" i="20"/>
  <c r="L24" i="20"/>
  <c r="F90" i="23"/>
  <c r="Q36" i="20"/>
  <c r="N36" i="20"/>
  <c r="O36" i="20"/>
  <c r="H28" i="21" s="1"/>
  <c r="E88" i="23"/>
  <c r="L22" i="18"/>
  <c r="Q34" i="18"/>
  <c r="N34" i="18"/>
  <c r="F85" i="23"/>
  <c r="S19" i="20"/>
  <c r="Q31" i="20"/>
  <c r="L19" i="20"/>
  <c r="E90" i="23"/>
  <c r="N36" i="18"/>
  <c r="O36" i="18"/>
  <c r="F28" i="21" s="1"/>
  <c r="L24" i="18"/>
  <c r="Q36" i="18"/>
  <c r="F86" i="23"/>
  <c r="Q32" i="20"/>
  <c r="N32" i="20"/>
  <c r="L20" i="20"/>
  <c r="N33" i="19"/>
  <c r="Q33" i="19"/>
  <c r="L21" i="19"/>
  <c r="G87" i="23"/>
  <c r="E89" i="23"/>
  <c r="O35" i="18"/>
  <c r="F27" i="21" s="1"/>
  <c r="Q35" i="18"/>
  <c r="L23" i="18"/>
  <c r="N35" i="18"/>
  <c r="S20" i="18"/>
  <c r="G90" i="23"/>
  <c r="L24" i="19"/>
  <c r="Q36" i="19"/>
  <c r="O36" i="19"/>
  <c r="G28" i="21" s="1"/>
  <c r="N36" i="19"/>
  <c r="N35" i="19"/>
  <c r="O35" i="19"/>
  <c r="G27" i="21" s="1"/>
  <c r="S20" i="19"/>
  <c r="L23" i="19"/>
  <c r="Q35" i="19"/>
  <c r="G89" i="23"/>
  <c r="G92" i="23"/>
  <c r="Q38" i="19"/>
  <c r="N38" i="19"/>
  <c r="O38" i="19"/>
  <c r="G30" i="21" s="1"/>
  <c r="O12" i="17"/>
  <c r="E4" i="21" s="1"/>
  <c r="O15" i="17"/>
  <c r="E7" i="21" s="1"/>
  <c r="V73" i="13"/>
  <c r="AN39" i="13"/>
  <c r="AN41" i="13" s="1"/>
  <c r="AM69" i="13"/>
  <c r="AH66" i="13"/>
  <c r="Z113" i="13"/>
  <c r="AD69" i="13"/>
  <c r="AQ73" i="13"/>
  <c r="AF109" i="13"/>
  <c r="AJ73" i="13"/>
  <c r="AT73" i="13"/>
  <c r="AN73" i="13"/>
  <c r="AZ69" i="13"/>
  <c r="BD109" i="13"/>
  <c r="BE113" i="13"/>
  <c r="BE106" i="13"/>
  <c r="AW39" i="13"/>
  <c r="AW41" i="13" s="1"/>
  <c r="AI69" i="13"/>
  <c r="BF69" i="13"/>
  <c r="W73" i="13"/>
  <c r="N73" i="13"/>
  <c r="W109" i="13"/>
  <c r="X69" i="13"/>
  <c r="AT113" i="13"/>
  <c r="BB73" i="13"/>
  <c r="AL109" i="13"/>
  <c r="AH69" i="13"/>
  <c r="AH106" i="13"/>
  <c r="S69" i="13"/>
  <c r="AP73" i="13"/>
  <c r="BF66" i="13"/>
  <c r="AU109" i="13"/>
  <c r="AG109" i="13"/>
  <c r="AV113" i="13"/>
  <c r="N8" i="17"/>
  <c r="N9" i="17"/>
  <c r="Q61" i="13"/>
  <c r="Y73" i="13"/>
  <c r="AG73" i="13"/>
  <c r="AK109" i="13"/>
  <c r="F113" i="13"/>
  <c r="S61" i="13"/>
  <c r="AW73" i="13"/>
  <c r="E39" i="13"/>
  <c r="E41" i="13" s="1"/>
  <c r="X113" i="13"/>
  <c r="AU66" i="13"/>
  <c r="AI39" i="13"/>
  <c r="AI41" i="13" s="1"/>
  <c r="BC109" i="13"/>
  <c r="BE39" i="13"/>
  <c r="BE41" i="13" s="1"/>
  <c r="J106" i="13"/>
  <c r="AQ113" i="13"/>
  <c r="AW113" i="13"/>
  <c r="AH73" i="13"/>
  <c r="AS113" i="13"/>
  <c r="F66" i="13"/>
  <c r="G113" i="13"/>
  <c r="BE73" i="13"/>
  <c r="AG113" i="13"/>
  <c r="P61" i="13"/>
  <c r="H109" i="13"/>
  <c r="AO73" i="13"/>
  <c r="BF106" i="13"/>
  <c r="AV39" i="13"/>
  <c r="AV41" i="13" s="1"/>
  <c r="AF39" i="13"/>
  <c r="AF41" i="13" s="1"/>
  <c r="BB69" i="13"/>
  <c r="AX113" i="13"/>
  <c r="BB66" i="13"/>
  <c r="AS73" i="13"/>
  <c r="BD73" i="13"/>
  <c r="D39" i="13"/>
  <c r="D41" i="13" s="1"/>
  <c r="Q40" i="17"/>
  <c r="N19" i="17"/>
  <c r="O19" i="17"/>
  <c r="E11" i="21" s="1"/>
  <c r="N20" i="17"/>
  <c r="F73" i="13"/>
  <c r="BF73" i="13"/>
  <c r="H39" i="13"/>
  <c r="H41" i="13" s="1"/>
  <c r="AH113" i="13"/>
  <c r="T73" i="13"/>
  <c r="BD69" i="13"/>
  <c r="BC66" i="13"/>
  <c r="BD39" i="13"/>
  <c r="BD41" i="13" s="1"/>
  <c r="L106" i="13"/>
  <c r="D73" i="13"/>
  <c r="N113" i="13"/>
  <c r="AH39" i="13"/>
  <c r="AH41" i="13" s="1"/>
  <c r="BB39" i="13"/>
  <c r="BB41" i="13" s="1"/>
  <c r="AS109" i="13"/>
  <c r="K39" i="13"/>
  <c r="BC73" i="13"/>
  <c r="AB113" i="13"/>
  <c r="J113" i="13"/>
  <c r="AR73" i="13"/>
  <c r="S73" i="13"/>
  <c r="K73" i="13"/>
  <c r="AY109" i="13"/>
  <c r="AB66" i="13"/>
  <c r="BF39" i="13"/>
  <c r="BF41" i="13" s="1"/>
  <c r="AQ69" i="13"/>
  <c r="AT109" i="13"/>
  <c r="H69" i="13"/>
  <c r="L73" i="13"/>
  <c r="F106" i="13"/>
  <c r="AD73" i="13"/>
  <c r="AT39" i="13"/>
  <c r="AT41" i="13" s="1"/>
  <c r="AU69" i="13"/>
  <c r="S113" i="13"/>
  <c r="H106" i="13"/>
  <c r="Y39" i="13"/>
  <c r="Y41" i="13" s="1"/>
  <c r="J73" i="13"/>
  <c r="AW66" i="13"/>
  <c r="BC69" i="13"/>
  <c r="AO39" i="13"/>
  <c r="AO41" i="13" s="1"/>
  <c r="AM39" i="13"/>
  <c r="AM41" i="13" s="1"/>
  <c r="Y109" i="13"/>
  <c r="M73" i="13"/>
  <c r="AE73" i="13"/>
  <c r="AI73" i="13"/>
  <c r="AO109" i="13"/>
  <c r="Z109" i="13"/>
  <c r="C73" i="13"/>
  <c r="AT69" i="13"/>
  <c r="AZ73" i="13"/>
  <c r="AB69" i="13"/>
  <c r="AD113" i="13"/>
  <c r="AY73" i="13"/>
  <c r="AC109" i="13"/>
  <c r="AM113" i="13"/>
  <c r="BA66" i="13"/>
  <c r="AZ106" i="13"/>
  <c r="AA39" i="13"/>
  <c r="AA41" i="13" s="1"/>
  <c r="R69" i="13"/>
  <c r="AV106" i="13"/>
  <c r="BA39" i="13"/>
  <c r="AW109" i="13"/>
  <c r="AP39" i="13"/>
  <c r="AP41" i="13" s="1"/>
  <c r="AD39" i="13"/>
  <c r="AD41" i="13" s="1"/>
  <c r="AM73" i="13"/>
  <c r="Z69" i="13"/>
  <c r="V109" i="13"/>
  <c r="O24" i="17"/>
  <c r="E16" i="21" s="1"/>
  <c r="O16" i="17"/>
  <c r="E8" i="21" s="1"/>
  <c r="BK109" i="13"/>
  <c r="AY39" i="13"/>
  <c r="AY41" i="13" s="1"/>
  <c r="AX73" i="13"/>
  <c r="BB113" i="13"/>
  <c r="BD113" i="13"/>
  <c r="AZ39" i="13"/>
  <c r="AZ41" i="13" s="1"/>
  <c r="AZ113" i="13"/>
  <c r="BA73" i="13"/>
  <c r="I113" i="13"/>
  <c r="M113" i="13"/>
  <c r="I39" i="13"/>
  <c r="I41" i="13" s="1"/>
  <c r="G73" i="13"/>
  <c r="AC73" i="13"/>
  <c r="AF113" i="13"/>
  <c r="I73" i="13"/>
  <c r="K113" i="13"/>
  <c r="E168" i="12"/>
  <c r="E176" i="12"/>
  <c r="E171" i="12"/>
  <c r="E166" i="12"/>
  <c r="E180" i="12"/>
  <c r="E178" i="12"/>
  <c r="E173" i="12"/>
  <c r="E174" i="12"/>
  <c r="E167" i="12"/>
  <c r="E181" i="12"/>
  <c r="E169" i="12"/>
  <c r="E172" i="12"/>
  <c r="E177" i="12"/>
  <c r="E170" i="12"/>
  <c r="E175" i="12"/>
  <c r="E179" i="12"/>
  <c r="AW69" i="13"/>
  <c r="BA109" i="13"/>
  <c r="BM29" i="13"/>
  <c r="AA69" i="13"/>
  <c r="K109" i="13"/>
  <c r="L69" i="13"/>
  <c r="F100" i="12"/>
  <c r="AZ109" i="13"/>
  <c r="BA69" i="13"/>
  <c r="O109" i="13"/>
  <c r="AY69" i="13"/>
  <c r="AX69" i="13"/>
  <c r="BB109" i="13"/>
  <c r="AF66" i="13"/>
  <c r="AG66" i="13"/>
  <c r="U106" i="13"/>
  <c r="Y66" i="13"/>
  <c r="Y106" i="13"/>
  <c r="V66" i="13"/>
  <c r="AU106" i="13"/>
  <c r="C173" i="12"/>
  <c r="C168" i="12"/>
  <c r="C176" i="12"/>
  <c r="C171" i="12"/>
  <c r="C169" i="12"/>
  <c r="C178" i="12"/>
  <c r="C174" i="12"/>
  <c r="C181" i="12"/>
  <c r="C166" i="12"/>
  <c r="C172" i="12"/>
  <c r="C180" i="12"/>
  <c r="C177" i="12"/>
  <c r="C179" i="12"/>
  <c r="C170" i="12"/>
  <c r="C175" i="12"/>
  <c r="F109" i="13"/>
  <c r="H73" i="13"/>
  <c r="L113" i="13"/>
  <c r="J109" i="13"/>
  <c r="F39" i="13"/>
  <c r="H113" i="13"/>
  <c r="G69" i="13"/>
  <c r="I69" i="13"/>
  <c r="BK33" i="13"/>
  <c r="BK113" i="13" s="1"/>
  <c r="BM33" i="13"/>
  <c r="BL29" i="13"/>
  <c r="BL109" i="13" s="1"/>
  <c r="E100" i="12"/>
  <c r="D177" i="12"/>
  <c r="D172" i="12"/>
  <c r="D180" i="12"/>
  <c r="D166" i="12"/>
  <c r="D175" i="12"/>
  <c r="D170" i="12"/>
  <c r="D178" i="12"/>
  <c r="D179" i="12"/>
  <c r="D171" i="12"/>
  <c r="D168" i="12"/>
  <c r="D176" i="12"/>
  <c r="D100" i="12"/>
  <c r="D169" i="12"/>
  <c r="D173" i="12"/>
  <c r="D167" i="12"/>
  <c r="D181" i="12"/>
  <c r="D174" i="12"/>
  <c r="AV66" i="13"/>
  <c r="BI61" i="13"/>
  <c r="N17" i="17"/>
  <c r="N15" i="17"/>
  <c r="N14" i="17"/>
  <c r="E80" i="12"/>
  <c r="L80" i="12"/>
  <c r="BL33" i="13"/>
  <c r="BL113" i="13" s="1"/>
  <c r="AU39" i="13"/>
  <c r="AU41" i="13" s="1"/>
  <c r="N16" i="17"/>
  <c r="W39" i="13"/>
  <c r="W41" i="13" s="1"/>
  <c r="AR66" i="13"/>
  <c r="BF61" i="13"/>
  <c r="AA109" i="13"/>
  <c r="D74" i="23"/>
  <c r="S16" i="17"/>
  <c r="N21" i="17"/>
  <c r="T20" i="6"/>
  <c r="O20" i="17"/>
  <c r="E12" i="21" s="1"/>
  <c r="N10" i="17"/>
  <c r="N11" i="17"/>
  <c r="S13" i="17"/>
  <c r="D68" i="23"/>
  <c r="O14" i="17"/>
  <c r="E6" i="21" s="1"/>
  <c r="D76" i="23"/>
  <c r="O26" i="17"/>
  <c r="E18" i="21" s="1"/>
  <c r="N22" i="17"/>
  <c r="N23" i="17"/>
  <c r="O22" i="17"/>
  <c r="E14" i="21" s="1"/>
  <c r="O18" i="17"/>
  <c r="E10" i="21" s="1"/>
  <c r="S15" i="17"/>
  <c r="N18" i="17"/>
  <c r="BC106" i="13"/>
  <c r="W101" i="13"/>
  <c r="S101" i="13"/>
  <c r="O101" i="13"/>
  <c r="O61" i="13"/>
  <c r="AZ66" i="13"/>
  <c r="AB61" i="13"/>
  <c r="AB101" i="13"/>
  <c r="AU101" i="13"/>
  <c r="AY101" i="13"/>
  <c r="AS101" i="13"/>
  <c r="AS61" i="13"/>
  <c r="AW101" i="13"/>
  <c r="BA101" i="13"/>
  <c r="W61" i="13"/>
  <c r="AA101" i="13"/>
  <c r="AD61" i="13"/>
  <c r="AC61" i="13"/>
  <c r="AC101" i="13"/>
  <c r="AG101" i="13"/>
  <c r="BE101" i="13"/>
  <c r="AF101" i="13"/>
  <c r="BG61" i="13"/>
  <c r="AX61" i="13"/>
  <c r="AY61" i="13"/>
  <c r="AM101" i="13"/>
  <c r="AQ101" i="13"/>
  <c r="BF101" i="13"/>
  <c r="BB61" i="13"/>
  <c r="BB101" i="13"/>
  <c r="T119" i="13"/>
  <c r="AO106" i="13"/>
  <c r="AT61" i="13"/>
  <c r="AX101" i="13"/>
  <c r="AT101" i="13"/>
  <c r="AU61" i="13"/>
  <c r="AJ101" i="13"/>
  <c r="AJ61" i="13"/>
  <c r="AK61" i="13"/>
  <c r="Z61" i="13"/>
  <c r="AD101" i="13"/>
  <c r="AA61" i="13"/>
  <c r="Z101" i="13"/>
  <c r="AP101" i="13"/>
  <c r="AP61" i="13"/>
  <c r="AQ61" i="13"/>
  <c r="AL101" i="13"/>
  <c r="AM61" i="13"/>
  <c r="AL61" i="13"/>
  <c r="AH101" i="13"/>
  <c r="AI61" i="13"/>
  <c r="AH61" i="13"/>
  <c r="AO61" i="13"/>
  <c r="AN101" i="13"/>
  <c r="AN61" i="13"/>
  <c r="AR101" i="13"/>
  <c r="O80" i="12"/>
  <c r="N80" i="12"/>
  <c r="AX66" i="13"/>
  <c r="BB106" i="13"/>
  <c r="AX39" i="13"/>
  <c r="AX41" i="13" s="1"/>
  <c r="AX106" i="13"/>
  <c r="AK66" i="13"/>
  <c r="AL66" i="13"/>
  <c r="AK39" i="13"/>
  <c r="AK41" i="13" s="1"/>
  <c r="AW106" i="13"/>
  <c r="AS66" i="13"/>
  <c r="AT66" i="13"/>
  <c r="AS39" i="13"/>
  <c r="AS41" i="13" s="1"/>
  <c r="AB39" i="13"/>
  <c r="AB41" i="13" s="1"/>
  <c r="AF106" i="13"/>
  <c r="AB106" i="13"/>
  <c r="AR106" i="13"/>
  <c r="AR39" i="13"/>
  <c r="AR41" i="13" s="1"/>
  <c r="AD106" i="13"/>
  <c r="Z66" i="13"/>
  <c r="Z106" i="13"/>
  <c r="Z39" i="13"/>
  <c r="Z41" i="13" s="1"/>
  <c r="J80" i="12"/>
  <c r="K80" i="12"/>
  <c r="AY106" i="13"/>
  <c r="AY66" i="13"/>
  <c r="AN106" i="13"/>
  <c r="AJ106" i="13"/>
  <c r="AJ39" i="13"/>
  <c r="AJ41" i="13" s="1"/>
  <c r="BL26" i="13"/>
  <c r="BL106" i="13" s="1"/>
  <c r="BM26" i="13"/>
  <c r="BM106" i="13" s="1"/>
  <c r="BI113" i="13"/>
  <c r="BI109" i="13"/>
  <c r="AV101" i="13"/>
  <c r="AW61" i="13"/>
  <c r="AV61" i="13"/>
  <c r="BD101" i="13"/>
  <c r="AZ101" i="13"/>
  <c r="AZ61" i="13"/>
  <c r="BA61" i="13"/>
  <c r="BC61" i="13"/>
  <c r="BC101" i="13"/>
  <c r="BD61" i="13"/>
  <c r="BG101" i="13"/>
  <c r="Q79" i="13"/>
  <c r="C41" i="13"/>
  <c r="M79" i="13"/>
  <c r="P119" i="13"/>
  <c r="L41" i="13"/>
  <c r="P137" i="12"/>
  <c r="P134" i="12"/>
  <c r="P141" i="12"/>
  <c r="P138" i="12"/>
  <c r="P145" i="12"/>
  <c r="P139" i="12"/>
  <c r="P144" i="12"/>
  <c r="P136" i="12"/>
  <c r="P142" i="12"/>
  <c r="P140" i="12"/>
  <c r="P143" i="12"/>
  <c r="P146" i="12"/>
  <c r="P135" i="12"/>
  <c r="BI106" i="13"/>
  <c r="BI39" i="13"/>
  <c r="BI41" i="13" s="1"/>
  <c r="BI66" i="13"/>
  <c r="BG109" i="13"/>
  <c r="BG69" i="13"/>
  <c r="BG106" i="13"/>
  <c r="BG66" i="13"/>
  <c r="BH39" i="13"/>
  <c r="BH41" i="13" s="1"/>
  <c r="BH73" i="13"/>
  <c r="BH113" i="13"/>
  <c r="BI73" i="13"/>
  <c r="BH106" i="13"/>
  <c r="BH66" i="13"/>
  <c r="BI69" i="13"/>
  <c r="BH109" i="13"/>
  <c r="BH69" i="13"/>
  <c r="BG113" i="13"/>
  <c r="BG73" i="13"/>
  <c r="BG39" i="13"/>
  <c r="BG41" i="13" s="1"/>
  <c r="BM113" i="13" l="1"/>
  <c r="BQ113" i="13"/>
  <c r="BK66" i="13"/>
  <c r="BJ106" i="13"/>
  <c r="BM109" i="13"/>
  <c r="BQ109" i="13"/>
  <c r="H121" i="13"/>
  <c r="AG41" i="13"/>
  <c r="AG121" i="13" s="1"/>
  <c r="BA41" i="13"/>
  <c r="BB81" i="13" s="1"/>
  <c r="AU121" i="13"/>
  <c r="AA121" i="13"/>
  <c r="AV121" i="13"/>
  <c r="AC121" i="13"/>
  <c r="I121" i="13"/>
  <c r="AH121" i="13"/>
  <c r="BD121" i="13"/>
  <c r="N81" i="13"/>
  <c r="N121" i="13"/>
  <c r="R121" i="13"/>
  <c r="M121" i="13"/>
  <c r="BE121" i="13"/>
  <c r="AL121" i="13"/>
  <c r="G121" i="13"/>
  <c r="AR121" i="13"/>
  <c r="L121" i="13"/>
  <c r="P121" i="13"/>
  <c r="AZ121" i="13"/>
  <c r="AE121" i="13"/>
  <c r="AQ121" i="13"/>
  <c r="T14" i="6"/>
  <c r="M41" i="6"/>
  <c r="C37" i="23" s="1"/>
  <c r="M42" i="6"/>
  <c r="C38" i="23" s="1"/>
  <c r="Q46" i="6"/>
  <c r="Q44" i="6"/>
  <c r="Q43" i="6"/>
  <c r="Q45" i="6"/>
  <c r="M40" i="6"/>
  <c r="C36" i="23" s="1"/>
  <c r="Q44" i="17"/>
  <c r="T16" i="6"/>
  <c r="T17" i="6"/>
  <c r="T18" i="6"/>
  <c r="T15" i="6"/>
  <c r="Q41" i="17"/>
  <c r="M42" i="17"/>
  <c r="Q46" i="17"/>
  <c r="T14" i="17"/>
  <c r="M39" i="6"/>
  <c r="C35" i="23" s="1"/>
  <c r="AD81" i="13"/>
  <c r="T15" i="17"/>
  <c r="T18" i="17"/>
  <c r="H81" i="13"/>
  <c r="N79" i="13"/>
  <c r="C79" i="13"/>
  <c r="G119" i="13"/>
  <c r="O119" i="13"/>
  <c r="P79" i="13"/>
  <c r="O81" i="13"/>
  <c r="O79" i="13"/>
  <c r="N119" i="13"/>
  <c r="R119" i="13"/>
  <c r="T17" i="17"/>
  <c r="AG119" i="13"/>
  <c r="BK73" i="13"/>
  <c r="BL73" i="13"/>
  <c r="BM73" i="13"/>
  <c r="BM69" i="13"/>
  <c r="BL69" i="13"/>
  <c r="BK69" i="13"/>
  <c r="BL66" i="13"/>
  <c r="BM66" i="13"/>
  <c r="BJ66" i="13"/>
  <c r="K119" i="13"/>
  <c r="Y119" i="13"/>
  <c r="Y121" i="13" s="1"/>
  <c r="X119" i="13"/>
  <c r="X121" i="13" s="1"/>
  <c r="S119" i="13"/>
  <c r="T79" i="13"/>
  <c r="AQ79" i="13"/>
  <c r="AI119" i="13"/>
  <c r="AG79" i="13"/>
  <c r="AI121" i="13"/>
  <c r="AF79" i="13"/>
  <c r="AM81" i="13"/>
  <c r="AP121" i="13"/>
  <c r="BC79" i="13"/>
  <c r="AL119" i="13"/>
  <c r="BC119" i="13"/>
  <c r="AO119" i="13"/>
  <c r="V119" i="13"/>
  <c r="V121" i="13" s="1"/>
  <c r="Q43" i="17"/>
  <c r="B92" i="23"/>
  <c r="B90" i="23"/>
  <c r="B88" i="23"/>
  <c r="B91" i="23"/>
  <c r="B87" i="23"/>
  <c r="B89" i="23"/>
  <c r="T20" i="19"/>
  <c r="B86" i="23"/>
  <c r="B85" i="23"/>
  <c r="L26" i="19"/>
  <c r="T20" i="20"/>
  <c r="T20" i="18"/>
  <c r="L26" i="18"/>
  <c r="L26" i="20"/>
  <c r="BA79" i="13"/>
  <c r="AH79" i="13"/>
  <c r="AN119" i="13"/>
  <c r="H119" i="13"/>
  <c r="E81" i="13"/>
  <c r="BN33" i="13"/>
  <c r="AO79" i="13"/>
  <c r="AW79" i="13"/>
  <c r="AI79" i="13"/>
  <c r="D79" i="13"/>
  <c r="L79" i="13"/>
  <c r="W79" i="13"/>
  <c r="AT119" i="13"/>
  <c r="L119" i="13"/>
  <c r="AS119" i="13"/>
  <c r="W81" i="13"/>
  <c r="H79" i="13"/>
  <c r="F79" i="13"/>
  <c r="D81" i="13"/>
  <c r="K79" i="13"/>
  <c r="S81" i="13"/>
  <c r="AH119" i="13"/>
  <c r="E79" i="13"/>
  <c r="BF119" i="13"/>
  <c r="BE79" i="13"/>
  <c r="AP119" i="13"/>
  <c r="AM119" i="13"/>
  <c r="AQ119" i="13"/>
  <c r="AN81" i="13"/>
  <c r="AY79" i="13"/>
  <c r="AM79" i="13"/>
  <c r="AE79" i="13"/>
  <c r="AV119" i="13"/>
  <c r="BF79" i="13"/>
  <c r="BD79" i="13"/>
  <c r="BF121" i="13"/>
  <c r="BA119" i="13"/>
  <c r="Y81" i="13"/>
  <c r="AD79" i="13"/>
  <c r="T81" i="13"/>
  <c r="AN79" i="13"/>
  <c r="BE119" i="13"/>
  <c r="K41" i="13"/>
  <c r="BB79" i="13"/>
  <c r="AC119" i="13"/>
  <c r="Y79" i="13"/>
  <c r="U79" i="13"/>
  <c r="AP79" i="13"/>
  <c r="AA79" i="13"/>
  <c r="R79" i="13"/>
  <c r="U119" i="13"/>
  <c r="AE119" i="13"/>
  <c r="V79" i="13"/>
  <c r="AZ119" i="13"/>
  <c r="AB79" i="13"/>
  <c r="S79" i="13"/>
  <c r="I79" i="13"/>
  <c r="I119" i="13"/>
  <c r="AZ79" i="13"/>
  <c r="BD119" i="13"/>
  <c r="BK39" i="13"/>
  <c r="BK41" i="13" s="1"/>
  <c r="I81" i="13"/>
  <c r="AY119" i="13"/>
  <c r="M119" i="13"/>
  <c r="J81" i="13"/>
  <c r="AV79" i="13"/>
  <c r="AU119" i="13"/>
  <c r="AU79" i="13"/>
  <c r="J79" i="13"/>
  <c r="F119" i="13"/>
  <c r="X79" i="13"/>
  <c r="G79" i="13"/>
  <c r="AA119" i="13"/>
  <c r="W119" i="13"/>
  <c r="W121" i="13" s="1"/>
  <c r="J119" i="13"/>
  <c r="F41" i="13"/>
  <c r="F121" i="13" s="1"/>
  <c r="BJ39" i="13"/>
  <c r="BJ41" i="13" s="1"/>
  <c r="AK119" i="13"/>
  <c r="BN29" i="13"/>
  <c r="T16" i="17"/>
  <c r="AU81" i="13"/>
  <c r="AJ79" i="13"/>
  <c r="X81" i="13"/>
  <c r="BM39" i="13"/>
  <c r="P81" i="13"/>
  <c r="AR79" i="13"/>
  <c r="AR119" i="13"/>
  <c r="AJ121" i="13"/>
  <c r="AJ119" i="13"/>
  <c r="AS79" i="13"/>
  <c r="AT79" i="13"/>
  <c r="AW119" i="13"/>
  <c r="AS121" i="13"/>
  <c r="AL79" i="13"/>
  <c r="AK79" i="13"/>
  <c r="AX121" i="13"/>
  <c r="AX79" i="13"/>
  <c r="AX119" i="13"/>
  <c r="BB119" i="13"/>
  <c r="BL39" i="13"/>
  <c r="BL41" i="13" s="1"/>
  <c r="Z119" i="13"/>
  <c r="AD121" i="13"/>
  <c r="AD119" i="13"/>
  <c r="Z79" i="13"/>
  <c r="AF121" i="13"/>
  <c r="AF119" i="13"/>
  <c r="AB119" i="13"/>
  <c r="AC79" i="13"/>
  <c r="C81" i="13"/>
  <c r="M81" i="13"/>
  <c r="BE81" i="13"/>
  <c r="BD81" i="13"/>
  <c r="BC81" i="13"/>
  <c r="AF81" i="13"/>
  <c r="AE81" i="13"/>
  <c r="AR81" i="13"/>
  <c r="BG79" i="13"/>
  <c r="BG121" i="13"/>
  <c r="BG119" i="13"/>
  <c r="AV81" i="13"/>
  <c r="AW81" i="13"/>
  <c r="BH121" i="13"/>
  <c r="BH79" i="13"/>
  <c r="BH119" i="13"/>
  <c r="BI119" i="13"/>
  <c r="BI121" i="13"/>
  <c r="BI79" i="13"/>
  <c r="BN109" i="13" l="1"/>
  <c r="BR109" i="13"/>
  <c r="BN113" i="13"/>
  <c r="BR113" i="13"/>
  <c r="AK121" i="13"/>
  <c r="AH81" i="13"/>
  <c r="AG81" i="13"/>
  <c r="M46" i="6"/>
  <c r="C42" i="23" s="1"/>
  <c r="C100" i="23" s="1"/>
  <c r="Q50" i="17"/>
  <c r="BA121" i="13"/>
  <c r="BA81" i="13"/>
  <c r="BM119" i="13"/>
  <c r="BM41" i="13"/>
  <c r="BM121" i="13" s="1"/>
  <c r="AT121" i="13"/>
  <c r="AZ81" i="13"/>
  <c r="AY121" i="13"/>
  <c r="AO121" i="13"/>
  <c r="M45" i="6"/>
  <c r="C41" i="23" s="1"/>
  <c r="J121" i="13"/>
  <c r="AW121" i="13"/>
  <c r="AM121" i="13"/>
  <c r="AB81" i="13"/>
  <c r="AB121" i="13"/>
  <c r="BC121" i="13"/>
  <c r="AA81" i="13"/>
  <c r="Z121" i="13"/>
  <c r="K121" i="13"/>
  <c r="O121" i="13"/>
  <c r="AN121" i="13"/>
  <c r="BB121" i="13"/>
  <c r="D38" i="23"/>
  <c r="D96" i="23" s="1"/>
  <c r="M44" i="6"/>
  <c r="C40" i="23" s="1"/>
  <c r="M44" i="17"/>
  <c r="Q48" i="6"/>
  <c r="O41" i="6"/>
  <c r="N41" i="6"/>
  <c r="N42" i="6"/>
  <c r="O42" i="6"/>
  <c r="Q49" i="6"/>
  <c r="M43" i="6"/>
  <c r="C39" i="23" s="1"/>
  <c r="Q47" i="6"/>
  <c r="Q50" i="6"/>
  <c r="M43" i="17"/>
  <c r="O40" i="6"/>
  <c r="Q45" i="17"/>
  <c r="Q48" i="17"/>
  <c r="O42" i="17"/>
  <c r="E34" i="21" s="1"/>
  <c r="M46" i="17"/>
  <c r="Q47" i="17"/>
  <c r="BN69" i="13"/>
  <c r="BN73" i="13"/>
  <c r="O39" i="6"/>
  <c r="N39" i="6"/>
  <c r="N40" i="6"/>
  <c r="R81" i="13"/>
  <c r="Q81" i="13"/>
  <c r="BM79" i="13"/>
  <c r="BJ119" i="13"/>
  <c r="BJ79" i="13"/>
  <c r="BK121" i="13"/>
  <c r="BK119" i="13"/>
  <c r="BK79" i="13"/>
  <c r="BL79" i="13"/>
  <c r="BL119" i="13"/>
  <c r="AI81" i="13"/>
  <c r="AQ81" i="13"/>
  <c r="AP81" i="13"/>
  <c r="AY81" i="13"/>
  <c r="M10" i="18"/>
  <c r="E6" i="23" s="1"/>
  <c r="M26" i="18"/>
  <c r="E22" i="23" s="1"/>
  <c r="M18" i="18"/>
  <c r="E14" i="23" s="1"/>
  <c r="M15" i="18"/>
  <c r="E11" i="23" s="1"/>
  <c r="M25" i="18"/>
  <c r="E21" i="23" s="1"/>
  <c r="M20" i="18"/>
  <c r="E16" i="23" s="1"/>
  <c r="M23" i="18"/>
  <c r="E19" i="23" s="1"/>
  <c r="M12" i="18"/>
  <c r="E8" i="23" s="1"/>
  <c r="M19" i="18"/>
  <c r="E15" i="23" s="1"/>
  <c r="M17" i="18"/>
  <c r="E13" i="23" s="1"/>
  <c r="M16" i="18"/>
  <c r="E12" i="23" s="1"/>
  <c r="M30" i="18"/>
  <c r="E26" i="23" s="1"/>
  <c r="M29" i="18"/>
  <c r="E25" i="23" s="1"/>
  <c r="M21" i="18"/>
  <c r="E17" i="23" s="1"/>
  <c r="M8" i="18"/>
  <c r="E4" i="23" s="1"/>
  <c r="M27" i="18"/>
  <c r="E23" i="23" s="1"/>
  <c r="M24" i="18"/>
  <c r="E20" i="23" s="1"/>
  <c r="M28" i="18"/>
  <c r="E24" i="23" s="1"/>
  <c r="M7" i="18"/>
  <c r="M14" i="18"/>
  <c r="E10" i="23" s="1"/>
  <c r="M9" i="18"/>
  <c r="E5" i="23" s="1"/>
  <c r="M13" i="18"/>
  <c r="E9" i="23" s="1"/>
  <c r="M11" i="18"/>
  <c r="E7" i="23" s="1"/>
  <c r="M22" i="18"/>
  <c r="E18" i="23" s="1"/>
  <c r="M13" i="19"/>
  <c r="G9" i="23" s="1"/>
  <c r="M29" i="19"/>
  <c r="G25" i="23" s="1"/>
  <c r="M12" i="19"/>
  <c r="G8" i="23" s="1"/>
  <c r="M27" i="19"/>
  <c r="G23" i="23" s="1"/>
  <c r="M28" i="19"/>
  <c r="G24" i="23" s="1"/>
  <c r="M23" i="19"/>
  <c r="G19" i="23" s="1"/>
  <c r="M7" i="19"/>
  <c r="M19" i="19"/>
  <c r="G15" i="23" s="1"/>
  <c r="M15" i="19"/>
  <c r="G11" i="23" s="1"/>
  <c r="M24" i="19"/>
  <c r="G20" i="23" s="1"/>
  <c r="M26" i="19"/>
  <c r="G22" i="23" s="1"/>
  <c r="M18" i="19"/>
  <c r="G14" i="23" s="1"/>
  <c r="M20" i="19"/>
  <c r="G16" i="23" s="1"/>
  <c r="M22" i="19"/>
  <c r="G18" i="23" s="1"/>
  <c r="M14" i="19"/>
  <c r="G10" i="23" s="1"/>
  <c r="M30" i="19"/>
  <c r="G26" i="23" s="1"/>
  <c r="M11" i="19"/>
  <c r="G7" i="23" s="1"/>
  <c r="M17" i="19"/>
  <c r="G13" i="23" s="1"/>
  <c r="M9" i="19"/>
  <c r="G5" i="23" s="1"/>
  <c r="M25" i="19"/>
  <c r="G21" i="23" s="1"/>
  <c r="M10" i="19"/>
  <c r="G6" i="23" s="1"/>
  <c r="M8" i="19"/>
  <c r="G4" i="23" s="1"/>
  <c r="M21" i="19"/>
  <c r="G17" i="23" s="1"/>
  <c r="M16" i="19"/>
  <c r="G12" i="23" s="1"/>
  <c r="M8" i="20"/>
  <c r="F4" i="23" s="1"/>
  <c r="M18" i="20"/>
  <c r="F14" i="23" s="1"/>
  <c r="M30" i="20"/>
  <c r="F26" i="23" s="1"/>
  <c r="M10" i="20"/>
  <c r="F6" i="23" s="1"/>
  <c r="M19" i="20"/>
  <c r="F15" i="23" s="1"/>
  <c r="M11" i="20"/>
  <c r="F7" i="23" s="1"/>
  <c r="M14" i="20"/>
  <c r="F10" i="23" s="1"/>
  <c r="M17" i="20"/>
  <c r="F13" i="23" s="1"/>
  <c r="M12" i="20"/>
  <c r="F8" i="23" s="1"/>
  <c r="M16" i="20"/>
  <c r="F12" i="23" s="1"/>
  <c r="M9" i="20"/>
  <c r="F5" i="23" s="1"/>
  <c r="M27" i="20"/>
  <c r="F23" i="23" s="1"/>
  <c r="M25" i="20"/>
  <c r="F21" i="23" s="1"/>
  <c r="M15" i="20"/>
  <c r="F11" i="23" s="1"/>
  <c r="M26" i="20"/>
  <c r="F22" i="23" s="1"/>
  <c r="M28" i="20"/>
  <c r="F24" i="23" s="1"/>
  <c r="M7" i="20"/>
  <c r="M22" i="20"/>
  <c r="F18" i="23" s="1"/>
  <c r="M29" i="20"/>
  <c r="F25" i="23" s="1"/>
  <c r="M21" i="20"/>
  <c r="F17" i="23" s="1"/>
  <c r="M23" i="20"/>
  <c r="F19" i="23" s="1"/>
  <c r="M20" i="20"/>
  <c r="F16" i="23" s="1"/>
  <c r="M24" i="20"/>
  <c r="F20" i="23" s="1"/>
  <c r="M13" i="20"/>
  <c r="F9" i="23" s="1"/>
  <c r="BO29" i="13"/>
  <c r="BO33" i="13"/>
  <c r="AO81" i="13"/>
  <c r="BF81" i="13"/>
  <c r="U81" i="13"/>
  <c r="K81" i="13"/>
  <c r="V81" i="13"/>
  <c r="L81" i="13"/>
  <c r="BP33" i="13"/>
  <c r="BP29" i="13"/>
  <c r="G81" i="13"/>
  <c r="F81" i="13"/>
  <c r="BJ121" i="13"/>
  <c r="AJ81" i="13"/>
  <c r="Z81" i="13"/>
  <c r="BL121" i="13"/>
  <c r="AX81" i="13"/>
  <c r="AT81" i="13"/>
  <c r="AS81" i="13"/>
  <c r="AC81" i="13"/>
  <c r="AL81" i="13"/>
  <c r="AK81" i="13"/>
  <c r="BI81" i="13"/>
  <c r="BH81" i="13"/>
  <c r="BG81" i="13"/>
  <c r="Q56" i="6" l="1"/>
  <c r="M56" i="6" s="1"/>
  <c r="M50" i="6"/>
  <c r="C46" i="23" s="1"/>
  <c r="C104" i="23" s="1"/>
  <c r="BO113" i="13"/>
  <c r="BS113" i="13"/>
  <c r="BP109" i="13"/>
  <c r="BT109" i="13"/>
  <c r="BP113" i="13"/>
  <c r="BT113" i="13"/>
  <c r="BO109" i="13"/>
  <c r="BS109" i="13"/>
  <c r="O46" i="6"/>
  <c r="D38" i="21" s="1"/>
  <c r="Q54" i="6"/>
  <c r="M54" i="6" s="1"/>
  <c r="C50" i="23" s="1"/>
  <c r="C108" i="23" s="1"/>
  <c r="M48" i="6"/>
  <c r="C44" i="23" s="1"/>
  <c r="C102" i="23" s="1"/>
  <c r="M47" i="6"/>
  <c r="C43" i="23" s="1"/>
  <c r="C101" i="23" s="1"/>
  <c r="Q54" i="17"/>
  <c r="M50" i="17"/>
  <c r="Q53" i="6"/>
  <c r="Q57" i="6" s="1"/>
  <c r="M57" i="6" s="1"/>
  <c r="Q52" i="6"/>
  <c r="Q52" i="17"/>
  <c r="M52" i="17" s="1"/>
  <c r="D48" i="23" s="1"/>
  <c r="D106" i="23" s="1"/>
  <c r="O45" i="6"/>
  <c r="D37" i="21" s="1"/>
  <c r="N46" i="6"/>
  <c r="M45" i="17"/>
  <c r="N46" i="17" s="1"/>
  <c r="N45" i="6"/>
  <c r="O44" i="6"/>
  <c r="D36" i="21" s="1"/>
  <c r="D42" i="23"/>
  <c r="D100" i="23" s="1"/>
  <c r="D39" i="23"/>
  <c r="D97" i="23" s="1"/>
  <c r="D40" i="23"/>
  <c r="D98" i="23" s="1"/>
  <c r="N44" i="6"/>
  <c r="Q51" i="17"/>
  <c r="Q55" i="17" s="1"/>
  <c r="M55" i="17" s="1"/>
  <c r="M49" i="6"/>
  <c r="Q51" i="6"/>
  <c r="M51" i="6" s="1"/>
  <c r="C47" i="23" s="1"/>
  <c r="C105" i="23" s="1"/>
  <c r="O50" i="6"/>
  <c r="D42" i="21" s="1"/>
  <c r="N43" i="6"/>
  <c r="O43" i="6"/>
  <c r="D35" i="21" s="1"/>
  <c r="N44" i="17"/>
  <c r="N43" i="17"/>
  <c r="M48" i="17"/>
  <c r="D44" i="23" s="1"/>
  <c r="M47" i="17"/>
  <c r="Q49" i="17"/>
  <c r="O46" i="17"/>
  <c r="E38" i="21" s="1"/>
  <c r="BO69" i="13"/>
  <c r="BO73" i="13"/>
  <c r="BP73" i="13"/>
  <c r="BQ73" i="13"/>
  <c r="BP69" i="13"/>
  <c r="BQ69" i="13"/>
  <c r="BL81" i="13"/>
  <c r="BM81" i="13"/>
  <c r="BJ81" i="13"/>
  <c r="BK81" i="13"/>
  <c r="F67" i="23"/>
  <c r="N13" i="20"/>
  <c r="O13" i="20"/>
  <c r="H5" i="21" s="1"/>
  <c r="F75" i="23"/>
  <c r="N21" i="20"/>
  <c r="O21" i="20"/>
  <c r="H13" i="21" s="1"/>
  <c r="Q28" i="20"/>
  <c r="Q40" i="20" s="1"/>
  <c r="O32" i="20"/>
  <c r="H24" i="21" s="1"/>
  <c r="F82" i="23"/>
  <c r="N28" i="20"/>
  <c r="O28" i="20"/>
  <c r="H20" i="21" s="1"/>
  <c r="S18" i="20"/>
  <c r="N27" i="20"/>
  <c r="O27" i="20"/>
  <c r="H19" i="21" s="1"/>
  <c r="F81" i="23"/>
  <c r="Q27" i="20"/>
  <c r="Q39" i="20" s="1"/>
  <c r="O31" i="20"/>
  <c r="H23" i="21" s="1"/>
  <c r="O17" i="20"/>
  <c r="H9" i="21" s="1"/>
  <c r="N17" i="20"/>
  <c r="F71" i="23"/>
  <c r="F64" i="23"/>
  <c r="N10" i="20"/>
  <c r="N10" i="19"/>
  <c r="G64" i="23"/>
  <c r="O11" i="19"/>
  <c r="G3" i="21" s="1"/>
  <c r="N11" i="19"/>
  <c r="S14" i="19"/>
  <c r="G65" i="23"/>
  <c r="O20" i="19"/>
  <c r="G12" i="21" s="1"/>
  <c r="N20" i="19"/>
  <c r="G74" i="23"/>
  <c r="G69" i="23"/>
  <c r="S15" i="19"/>
  <c r="O15" i="19"/>
  <c r="G7" i="21" s="1"/>
  <c r="N15" i="19"/>
  <c r="O28" i="19"/>
  <c r="G20" i="21" s="1"/>
  <c r="N28" i="19"/>
  <c r="O32" i="19"/>
  <c r="G24" i="21" s="1"/>
  <c r="G82" i="23"/>
  <c r="Q28" i="19"/>
  <c r="Q40" i="19" s="1"/>
  <c r="G67" i="23"/>
  <c r="N13" i="19"/>
  <c r="O13" i="19"/>
  <c r="G5" i="21" s="1"/>
  <c r="N9" i="18"/>
  <c r="E63" i="23"/>
  <c r="N24" i="18"/>
  <c r="E78" i="23"/>
  <c r="O24" i="18"/>
  <c r="F16" i="21" s="1"/>
  <c r="N29" i="18"/>
  <c r="O33" i="18"/>
  <c r="F25" i="21" s="1"/>
  <c r="E83" i="23"/>
  <c r="Q29" i="18"/>
  <c r="Q41" i="18" s="1"/>
  <c r="O29" i="18"/>
  <c r="F21" i="21" s="1"/>
  <c r="N19" i="18"/>
  <c r="O19" i="18"/>
  <c r="F11" i="21" s="1"/>
  <c r="E73" i="23"/>
  <c r="S16" i="18"/>
  <c r="O25" i="18"/>
  <c r="F17" i="21" s="1"/>
  <c r="N25" i="18"/>
  <c r="E79" i="23"/>
  <c r="E64" i="23"/>
  <c r="N10" i="18"/>
  <c r="N23" i="20"/>
  <c r="S17" i="20"/>
  <c r="O23" i="20"/>
  <c r="H15" i="21" s="1"/>
  <c r="F77" i="23"/>
  <c r="F3" i="23"/>
  <c r="F61" i="23" s="1"/>
  <c r="S13" i="20"/>
  <c r="N25" i="20"/>
  <c r="O25" i="20"/>
  <c r="H17" i="21" s="1"/>
  <c r="F79" i="23"/>
  <c r="F66" i="23"/>
  <c r="O12" i="20"/>
  <c r="H4" i="21" s="1"/>
  <c r="N12" i="20"/>
  <c r="N19" i="20"/>
  <c r="F73" i="23"/>
  <c r="O19" i="20"/>
  <c r="H11" i="21" s="1"/>
  <c r="S16" i="20"/>
  <c r="N8" i="20"/>
  <c r="F62" i="23"/>
  <c r="G62" i="23"/>
  <c r="N8" i="19"/>
  <c r="G71" i="23"/>
  <c r="O17" i="19"/>
  <c r="G9" i="21" s="1"/>
  <c r="N17" i="19"/>
  <c r="O22" i="19"/>
  <c r="G14" i="21" s="1"/>
  <c r="N22" i="19"/>
  <c r="G76" i="23"/>
  <c r="G78" i="23"/>
  <c r="N24" i="19"/>
  <c r="O24" i="19"/>
  <c r="G16" i="21" s="1"/>
  <c r="S17" i="19"/>
  <c r="O23" i="19"/>
  <c r="G15" i="21" s="1"/>
  <c r="G77" i="23"/>
  <c r="N23" i="19"/>
  <c r="Q29" i="19"/>
  <c r="Q41" i="19" s="1"/>
  <c r="O33" i="19"/>
  <c r="G25" i="21" s="1"/>
  <c r="N29" i="19"/>
  <c r="O29" i="19"/>
  <c r="G21" i="21" s="1"/>
  <c r="G83" i="23"/>
  <c r="N13" i="18"/>
  <c r="O13" i="18"/>
  <c r="F5" i="21" s="1"/>
  <c r="E67" i="23"/>
  <c r="O28" i="18"/>
  <c r="F20" i="21" s="1"/>
  <c r="O32" i="18"/>
  <c r="F24" i="21" s="1"/>
  <c r="E82" i="23"/>
  <c r="Q28" i="18"/>
  <c r="Q40" i="18" s="1"/>
  <c r="N28" i="18"/>
  <c r="N21" i="18"/>
  <c r="O21" i="18"/>
  <c r="F13" i="21" s="1"/>
  <c r="E75" i="23"/>
  <c r="E71" i="23"/>
  <c r="N17" i="18"/>
  <c r="O17" i="18"/>
  <c r="F9" i="21" s="1"/>
  <c r="N20" i="18"/>
  <c r="O20" i="18"/>
  <c r="F12" i="21" s="1"/>
  <c r="E74" i="23"/>
  <c r="E80" i="23"/>
  <c r="O26" i="18"/>
  <c r="F18" i="21" s="1"/>
  <c r="Q26" i="18"/>
  <c r="N26" i="18"/>
  <c r="F74" i="23"/>
  <c r="N20" i="20"/>
  <c r="O20" i="20"/>
  <c r="H12" i="21" s="1"/>
  <c r="O22" i="20"/>
  <c r="H14" i="21" s="1"/>
  <c r="N22" i="20"/>
  <c r="F76" i="23"/>
  <c r="F69" i="23"/>
  <c r="S15" i="20"/>
  <c r="O15" i="20"/>
  <c r="H7" i="21" s="1"/>
  <c r="N15" i="20"/>
  <c r="N16" i="20"/>
  <c r="O16" i="20"/>
  <c r="H8" i="21" s="1"/>
  <c r="F70" i="23"/>
  <c r="F65" i="23"/>
  <c r="N11" i="20"/>
  <c r="S14" i="20"/>
  <c r="O11" i="20"/>
  <c r="H3" i="21" s="1"/>
  <c r="F72" i="23"/>
  <c r="N18" i="20"/>
  <c r="O18" i="20"/>
  <c r="H10" i="21" s="1"/>
  <c r="O21" i="19"/>
  <c r="G13" i="21" s="1"/>
  <c r="G75" i="23"/>
  <c r="N21" i="19"/>
  <c r="N9" i="19"/>
  <c r="G63" i="23"/>
  <c r="G68" i="23"/>
  <c r="N14" i="19"/>
  <c r="O14" i="19"/>
  <c r="G6" i="21" s="1"/>
  <c r="Q26" i="19"/>
  <c r="O26" i="19"/>
  <c r="G18" i="21" s="1"/>
  <c r="G80" i="23"/>
  <c r="N26" i="19"/>
  <c r="G3" i="23"/>
  <c r="G61" i="23" s="1"/>
  <c r="S13" i="19"/>
  <c r="N12" i="19"/>
  <c r="G66" i="23"/>
  <c r="O12" i="19"/>
  <c r="G4" i="21" s="1"/>
  <c r="S14" i="18"/>
  <c r="N11" i="18"/>
  <c r="E65" i="23"/>
  <c r="O11" i="18"/>
  <c r="F3" i="21" s="1"/>
  <c r="E3" i="23"/>
  <c r="E61" i="23" s="1"/>
  <c r="S13" i="18"/>
  <c r="N8" i="18"/>
  <c r="E62" i="23"/>
  <c r="O16" i="18"/>
  <c r="F8" i="21" s="1"/>
  <c r="E70" i="23"/>
  <c r="N16" i="18"/>
  <c r="S17" i="18"/>
  <c r="O23" i="18"/>
  <c r="F15" i="21" s="1"/>
  <c r="E77" i="23"/>
  <c r="N23" i="18"/>
  <c r="O18" i="18"/>
  <c r="F10" i="21" s="1"/>
  <c r="E72" i="23"/>
  <c r="N18" i="18"/>
  <c r="F78" i="23"/>
  <c r="N24" i="20"/>
  <c r="O24" i="20"/>
  <c r="H16" i="21" s="1"/>
  <c r="O29" i="20"/>
  <c r="H21" i="21" s="1"/>
  <c r="O33" i="20"/>
  <c r="H25" i="21" s="1"/>
  <c r="F83" i="23"/>
  <c r="Q29" i="20"/>
  <c r="Q41" i="20" s="1"/>
  <c r="N29" i="20"/>
  <c r="F80" i="23"/>
  <c r="N26" i="20"/>
  <c r="O26" i="20"/>
  <c r="H18" i="21" s="1"/>
  <c r="Q26" i="20"/>
  <c r="F63" i="23"/>
  <c r="N9" i="20"/>
  <c r="O14" i="20"/>
  <c r="H6" i="21" s="1"/>
  <c r="N14" i="20"/>
  <c r="F68" i="23"/>
  <c r="N31" i="20"/>
  <c r="O30" i="20"/>
  <c r="H22" i="21" s="1"/>
  <c r="Q30" i="20"/>
  <c r="Q42" i="20" s="1"/>
  <c r="N30" i="20"/>
  <c r="F84" i="23"/>
  <c r="O34" i="20"/>
  <c r="H26" i="21" s="1"/>
  <c r="N16" i="19"/>
  <c r="O16" i="19"/>
  <c r="G8" i="21" s="1"/>
  <c r="G70" i="23"/>
  <c r="G79" i="23"/>
  <c r="N25" i="19"/>
  <c r="O25" i="19"/>
  <c r="G17" i="21" s="1"/>
  <c r="N30" i="19"/>
  <c r="O34" i="19"/>
  <c r="G26" i="21" s="1"/>
  <c r="G84" i="23"/>
  <c r="N31" i="19"/>
  <c r="Q30" i="19"/>
  <c r="Q42" i="19" s="1"/>
  <c r="O30" i="19"/>
  <c r="G22" i="21" s="1"/>
  <c r="G72" i="23"/>
  <c r="O18" i="19"/>
  <c r="G10" i="21" s="1"/>
  <c r="N18" i="19"/>
  <c r="N19" i="19"/>
  <c r="G73" i="23"/>
  <c r="B73" i="23" s="1"/>
  <c r="S16" i="19"/>
  <c r="T16" i="19" s="1"/>
  <c r="O19" i="19"/>
  <c r="G11" i="21" s="1"/>
  <c r="S18" i="19"/>
  <c r="O31" i="19"/>
  <c r="G23" i="21" s="1"/>
  <c r="Q27" i="19"/>
  <c r="Q39" i="19" s="1"/>
  <c r="N27" i="19"/>
  <c r="O27" i="19"/>
  <c r="G19" i="21" s="1"/>
  <c r="G81" i="23"/>
  <c r="E76" i="23"/>
  <c r="N22" i="18"/>
  <c r="O22" i="18"/>
  <c r="F14" i="21" s="1"/>
  <c r="E68" i="23"/>
  <c r="O14" i="18"/>
  <c r="F6" i="21" s="1"/>
  <c r="N14" i="18"/>
  <c r="N27" i="18"/>
  <c r="O31" i="18"/>
  <c r="F23" i="21" s="1"/>
  <c r="S18" i="18"/>
  <c r="O27" i="18"/>
  <c r="F19" i="21" s="1"/>
  <c r="Q27" i="18"/>
  <c r="Q39" i="18" s="1"/>
  <c r="E81" i="23"/>
  <c r="O34" i="18"/>
  <c r="F26" i="21" s="1"/>
  <c r="O30" i="18"/>
  <c r="F22" i="21" s="1"/>
  <c r="E84" i="23"/>
  <c r="N31" i="18"/>
  <c r="Q30" i="18"/>
  <c r="Q42" i="18" s="1"/>
  <c r="N30" i="18"/>
  <c r="O12" i="18"/>
  <c r="F4" i="21" s="1"/>
  <c r="E66" i="23"/>
  <c r="N12" i="18"/>
  <c r="E69" i="23"/>
  <c r="N15" i="18"/>
  <c r="O15" i="18"/>
  <c r="F7" i="21" s="1"/>
  <c r="S15" i="18"/>
  <c r="N57" i="6" l="1"/>
  <c r="N56" i="6"/>
  <c r="Q56" i="17"/>
  <c r="Q58" i="6"/>
  <c r="M58" i="6" s="1"/>
  <c r="Q53" i="17"/>
  <c r="Q55" i="6"/>
  <c r="M55" i="6" s="1"/>
  <c r="M53" i="6"/>
  <c r="C49" i="23" s="1"/>
  <c r="C107" i="23" s="1"/>
  <c r="N47" i="6"/>
  <c r="O54" i="6"/>
  <c r="D46" i="21" s="1"/>
  <c r="M54" i="17"/>
  <c r="D50" i="23" s="1"/>
  <c r="D108" i="23" s="1"/>
  <c r="N48" i="6"/>
  <c r="O48" i="6"/>
  <c r="D40" i="21" s="1"/>
  <c r="O47" i="6"/>
  <c r="D39" i="21" s="1"/>
  <c r="O50" i="17"/>
  <c r="E42" i="21" s="1"/>
  <c r="D46" i="23"/>
  <c r="D104" i="23" s="1"/>
  <c r="C45" i="23"/>
  <c r="C103" i="23" s="1"/>
  <c r="M52" i="6"/>
  <c r="C48" i="23" s="1"/>
  <c r="C106" i="23" s="1"/>
  <c r="O53" i="6"/>
  <c r="D45" i="21" s="1"/>
  <c r="M51" i="17"/>
  <c r="O55" i="17" s="1"/>
  <c r="O52" i="17"/>
  <c r="E44" i="21" s="1"/>
  <c r="D43" i="23"/>
  <c r="D101" i="23" s="1"/>
  <c r="N50" i="6"/>
  <c r="S22" i="17"/>
  <c r="N45" i="17"/>
  <c r="D41" i="23"/>
  <c r="D99" i="23" s="1"/>
  <c r="N49" i="6"/>
  <c r="O48" i="17"/>
  <c r="E40" i="21" s="1"/>
  <c r="D102" i="23"/>
  <c r="O49" i="6"/>
  <c r="D41" i="21" s="1"/>
  <c r="O51" i="6"/>
  <c r="D43" i="21" s="1"/>
  <c r="N51" i="6"/>
  <c r="M49" i="17"/>
  <c r="N47" i="17"/>
  <c r="N48" i="17"/>
  <c r="O47" i="17"/>
  <c r="E39" i="21" s="1"/>
  <c r="S23" i="6"/>
  <c r="Q46" i="20"/>
  <c r="Q46" i="18"/>
  <c r="Q46" i="19"/>
  <c r="T15" i="18"/>
  <c r="Q45" i="20"/>
  <c r="Q45" i="19"/>
  <c r="T14" i="20"/>
  <c r="T15" i="19"/>
  <c r="Q44" i="19"/>
  <c r="Q43" i="19"/>
  <c r="B72" i="23"/>
  <c r="B71" i="23"/>
  <c r="B62" i="23"/>
  <c r="B64" i="23"/>
  <c r="B67" i="23"/>
  <c r="B69" i="23"/>
  <c r="B61" i="23"/>
  <c r="B77" i="23"/>
  <c r="B66" i="23"/>
  <c r="B70" i="23"/>
  <c r="M42" i="19"/>
  <c r="G38" i="23" s="1"/>
  <c r="Q43" i="18"/>
  <c r="M39" i="18"/>
  <c r="E35" i="23" s="1"/>
  <c r="T19" i="19"/>
  <c r="T18" i="19"/>
  <c r="M41" i="20"/>
  <c r="F37" i="23" s="1"/>
  <c r="M40" i="18"/>
  <c r="E36" i="23" s="1"/>
  <c r="Q44" i="18"/>
  <c r="Q44" i="20"/>
  <c r="M40" i="20"/>
  <c r="F36" i="23" s="1"/>
  <c r="T15" i="20"/>
  <c r="T16" i="18"/>
  <c r="T17" i="18"/>
  <c r="B63" i="23"/>
  <c r="T16" i="20"/>
  <c r="B79" i="23"/>
  <c r="T14" i="18"/>
  <c r="B68" i="23"/>
  <c r="B75" i="23"/>
  <c r="B83" i="23"/>
  <c r="B78" i="23"/>
  <c r="B82" i="23"/>
  <c r="B74" i="23"/>
  <c r="T14" i="19"/>
  <c r="M42" i="18"/>
  <c r="E38" i="23" s="1"/>
  <c r="T19" i="18"/>
  <c r="T18" i="18"/>
  <c r="M42" i="20"/>
  <c r="F38" i="23" s="1"/>
  <c r="Q45" i="18"/>
  <c r="M41" i="18"/>
  <c r="E37" i="23" s="1"/>
  <c r="M39" i="20"/>
  <c r="F35" i="23" s="1"/>
  <c r="Q43" i="20"/>
  <c r="T18" i="20"/>
  <c r="T19" i="20"/>
  <c r="B81" i="23"/>
  <c r="B84" i="23"/>
  <c r="B80" i="23"/>
  <c r="T17" i="19"/>
  <c r="B76" i="23"/>
  <c r="T17" i="20"/>
  <c r="B65" i="23"/>
  <c r="M40" i="19"/>
  <c r="G36" i="23" s="1"/>
  <c r="M41" i="19"/>
  <c r="G37" i="23" s="1"/>
  <c r="M39" i="19"/>
  <c r="N54" i="6" l="1"/>
  <c r="M53" i="17"/>
  <c r="N53" i="17" s="1"/>
  <c r="O58" i="6"/>
  <c r="N58" i="6"/>
  <c r="O56" i="6"/>
  <c r="D48" i="21" s="1"/>
  <c r="N55" i="17"/>
  <c r="M56" i="17"/>
  <c r="Q59" i="6"/>
  <c r="M59" i="6" s="1"/>
  <c r="O57" i="6"/>
  <c r="D49" i="23"/>
  <c r="D107" i="23" s="1"/>
  <c r="E47" i="21"/>
  <c r="N55" i="6"/>
  <c r="S25" i="6"/>
  <c r="O55" i="6"/>
  <c r="D47" i="21" s="1"/>
  <c r="O53" i="17"/>
  <c r="E45" i="21" s="1"/>
  <c r="C110" i="23"/>
  <c r="O54" i="17"/>
  <c r="E46" i="21" s="1"/>
  <c r="N54" i="17"/>
  <c r="S24" i="6"/>
  <c r="T24" i="6" s="1"/>
  <c r="C51" i="23"/>
  <c r="C109" i="23" s="1"/>
  <c r="C111" i="23"/>
  <c r="C112" i="23"/>
  <c r="N51" i="17"/>
  <c r="D47" i="23"/>
  <c r="D105" i="23" s="1"/>
  <c r="D112" i="23"/>
  <c r="D110" i="23"/>
  <c r="D51" i="23"/>
  <c r="D109" i="23" s="1"/>
  <c r="N52" i="17"/>
  <c r="N52" i="6"/>
  <c r="O52" i="6"/>
  <c r="D44" i="21" s="1"/>
  <c r="O51" i="17"/>
  <c r="E43" i="21" s="1"/>
  <c r="N53" i="6"/>
  <c r="D45" i="23"/>
  <c r="D103" i="23" s="1"/>
  <c r="M46" i="18"/>
  <c r="E42" i="23" s="1"/>
  <c r="E100" i="23" s="1"/>
  <c r="S24" i="17"/>
  <c r="M46" i="19"/>
  <c r="G42" i="23" s="1"/>
  <c r="G100" i="23" s="1"/>
  <c r="M46" i="20"/>
  <c r="F42" i="23" s="1"/>
  <c r="F100" i="23" s="1"/>
  <c r="M45" i="18"/>
  <c r="E41" i="23" s="1"/>
  <c r="E99" i="23" s="1"/>
  <c r="M45" i="20"/>
  <c r="F41" i="23" s="1"/>
  <c r="F99" i="23" s="1"/>
  <c r="M45" i="19"/>
  <c r="G41" i="23" s="1"/>
  <c r="G99" i="23" s="1"/>
  <c r="M44" i="20"/>
  <c r="F40" i="23" s="1"/>
  <c r="F98" i="23" s="1"/>
  <c r="M44" i="19"/>
  <c r="G40" i="23" s="1"/>
  <c r="G98" i="23" s="1"/>
  <c r="N49" i="17"/>
  <c r="N50" i="17"/>
  <c r="M44" i="18"/>
  <c r="Q50" i="18"/>
  <c r="M43" i="20"/>
  <c r="M43" i="18"/>
  <c r="M43" i="19"/>
  <c r="N43" i="19" s="1"/>
  <c r="O49" i="17"/>
  <c r="E41" i="21" s="1"/>
  <c r="Q50" i="20"/>
  <c r="S23" i="17"/>
  <c r="T23" i="17" s="1"/>
  <c r="Q49" i="20"/>
  <c r="Q50" i="19"/>
  <c r="Q49" i="19"/>
  <c r="Q48" i="20"/>
  <c r="Q49" i="18"/>
  <c r="Q53" i="18" s="1"/>
  <c r="M53" i="18" s="1"/>
  <c r="Q47" i="19"/>
  <c r="Q47" i="18"/>
  <c r="E96" i="23"/>
  <c r="G94" i="23"/>
  <c r="Q48" i="19"/>
  <c r="Q47" i="20"/>
  <c r="Q48" i="18"/>
  <c r="G35" i="23"/>
  <c r="G93" i="23" s="1"/>
  <c r="F93" i="23"/>
  <c r="S21" i="20"/>
  <c r="T21" i="20" s="1"/>
  <c r="O39" i="20"/>
  <c r="H31" i="21" s="1"/>
  <c r="N39" i="20"/>
  <c r="N40" i="20"/>
  <c r="F94" i="23"/>
  <c r="O40" i="20"/>
  <c r="H32" i="21" s="1"/>
  <c r="F95" i="23"/>
  <c r="O41" i="20"/>
  <c r="H33" i="21" s="1"/>
  <c r="N41" i="20"/>
  <c r="O42" i="18"/>
  <c r="F34" i="21" s="1"/>
  <c r="N42" i="18"/>
  <c r="N40" i="18"/>
  <c r="O40" i="18"/>
  <c r="F32" i="21" s="1"/>
  <c r="E94" i="23"/>
  <c r="G96" i="23"/>
  <c r="O42" i="19"/>
  <c r="G34" i="21" s="1"/>
  <c r="N41" i="18"/>
  <c r="O41" i="18"/>
  <c r="F33" i="21" s="1"/>
  <c r="E95" i="23"/>
  <c r="O42" i="20"/>
  <c r="H34" i="21" s="1"/>
  <c r="F96" i="23"/>
  <c r="N42" i="20"/>
  <c r="E93" i="23"/>
  <c r="N39" i="18"/>
  <c r="O39" i="18"/>
  <c r="F31" i="21" s="1"/>
  <c r="S21" i="18"/>
  <c r="T21" i="18" s="1"/>
  <c r="G95" i="23"/>
  <c r="N42" i="19"/>
  <c r="S21" i="19"/>
  <c r="N39" i="19"/>
  <c r="O41" i="19"/>
  <c r="G33" i="21" s="1"/>
  <c r="N40" i="19"/>
  <c r="O40" i="19"/>
  <c r="G32" i="21" s="1"/>
  <c r="O39" i="19"/>
  <c r="G31" i="21" s="1"/>
  <c r="N41" i="19"/>
  <c r="Q54" i="20" l="1"/>
  <c r="M54" i="20" s="1"/>
  <c r="F50" i="23" s="1"/>
  <c r="F108" i="23" s="1"/>
  <c r="Q52" i="18"/>
  <c r="M52" i="18" s="1"/>
  <c r="M50" i="18"/>
  <c r="E46" i="23" s="1"/>
  <c r="E104" i="23" s="1"/>
  <c r="N59" i="6"/>
  <c r="T26" i="6"/>
  <c r="O59" i="6"/>
  <c r="N56" i="17"/>
  <c r="O56" i="17"/>
  <c r="E48" i="21" s="1"/>
  <c r="Q54" i="18"/>
  <c r="M54" i="18" s="1"/>
  <c r="M49" i="20"/>
  <c r="F45" i="23" s="1"/>
  <c r="F103" i="23" s="1"/>
  <c r="T25" i="6"/>
  <c r="Q51" i="20"/>
  <c r="M51" i="20" s="1"/>
  <c r="F47" i="23" s="1"/>
  <c r="F105" i="23" s="1"/>
  <c r="Q51" i="18"/>
  <c r="Q53" i="20"/>
  <c r="M53" i="20" s="1"/>
  <c r="Q53" i="19"/>
  <c r="Q54" i="19"/>
  <c r="M54" i="19" s="1"/>
  <c r="O46" i="19"/>
  <c r="G38" i="21" s="1"/>
  <c r="B100" i="23"/>
  <c r="O45" i="18"/>
  <c r="F37" i="21" s="1"/>
  <c r="N46" i="19"/>
  <c r="O46" i="18"/>
  <c r="F38" i="21" s="1"/>
  <c r="N46" i="18"/>
  <c r="O46" i="20"/>
  <c r="H38" i="21" s="1"/>
  <c r="N46" i="20"/>
  <c r="O45" i="20"/>
  <c r="H37" i="21" s="1"/>
  <c r="O45" i="19"/>
  <c r="G37" i="21" s="1"/>
  <c r="F39" i="23"/>
  <c r="F97" i="23" s="1"/>
  <c r="E40" i="23"/>
  <c r="E98" i="23" s="1"/>
  <c r="N43" i="18"/>
  <c r="E39" i="23"/>
  <c r="E97" i="23" s="1"/>
  <c r="G39" i="23"/>
  <c r="G97" i="23" s="1"/>
  <c r="N45" i="19"/>
  <c r="N44" i="19"/>
  <c r="O44" i="18"/>
  <c r="F36" i="21" s="1"/>
  <c r="O44" i="19"/>
  <c r="G36" i="21" s="1"/>
  <c r="O50" i="18"/>
  <c r="F42" i="21" s="1"/>
  <c r="M49" i="19"/>
  <c r="M48" i="20"/>
  <c r="Q52" i="20"/>
  <c r="Q56" i="20" s="1"/>
  <c r="M56" i="20" s="1"/>
  <c r="N44" i="18"/>
  <c r="N45" i="18"/>
  <c r="O44" i="20"/>
  <c r="H36" i="21" s="1"/>
  <c r="O43" i="18"/>
  <c r="F35" i="21" s="1"/>
  <c r="N45" i="20"/>
  <c r="M47" i="19"/>
  <c r="Q51" i="19"/>
  <c r="Q55" i="19" s="1"/>
  <c r="M50" i="19"/>
  <c r="G46" i="23" s="1"/>
  <c r="O43" i="19"/>
  <c r="G35" i="21" s="1"/>
  <c r="S22" i="19"/>
  <c r="T22" i="19" s="1"/>
  <c r="Q52" i="19"/>
  <c r="Q56" i="19" s="1"/>
  <c r="M56" i="19" s="1"/>
  <c r="S22" i="20"/>
  <c r="T22" i="20" s="1"/>
  <c r="N43" i="20"/>
  <c r="N44" i="20"/>
  <c r="M49" i="18"/>
  <c r="O53" i="18" s="1"/>
  <c r="S22" i="18"/>
  <c r="T22" i="18" s="1"/>
  <c r="M50" i="20"/>
  <c r="F46" i="23" s="1"/>
  <c r="O43" i="20"/>
  <c r="H35" i="21" s="1"/>
  <c r="T24" i="17"/>
  <c r="M48" i="19"/>
  <c r="M48" i="18"/>
  <c r="M47" i="20"/>
  <c r="F43" i="23" s="1"/>
  <c r="M47" i="18"/>
  <c r="E43" i="23" s="1"/>
  <c r="T21" i="19"/>
  <c r="O49" i="20" l="1"/>
  <c r="H41" i="21" s="1"/>
  <c r="M55" i="19"/>
  <c r="N56" i="19" s="1"/>
  <c r="O52" i="18"/>
  <c r="F44" i="21" s="1"/>
  <c r="Q55" i="20"/>
  <c r="M55" i="20" s="1"/>
  <c r="N56" i="20" s="1"/>
  <c r="E48" i="23"/>
  <c r="E106" i="23" s="1"/>
  <c r="N54" i="18"/>
  <c r="O54" i="18"/>
  <c r="F46" i="21" s="1"/>
  <c r="N53" i="18"/>
  <c r="M53" i="19"/>
  <c r="G49" i="23" s="1"/>
  <c r="G107" i="23" s="1"/>
  <c r="Q56" i="18"/>
  <c r="M56" i="18" s="1"/>
  <c r="M51" i="18"/>
  <c r="O51" i="18" s="1"/>
  <c r="F43" i="21" s="1"/>
  <c r="Q55" i="18"/>
  <c r="G110" i="23"/>
  <c r="S25" i="17"/>
  <c r="T25" i="17" s="1"/>
  <c r="D111" i="23"/>
  <c r="F110" i="23"/>
  <c r="O54" i="19"/>
  <c r="G46" i="21" s="1"/>
  <c r="G50" i="23"/>
  <c r="G108" i="23" s="1"/>
  <c r="N54" i="19"/>
  <c r="F49" i="23"/>
  <c r="F107" i="23" s="1"/>
  <c r="O53" i="20"/>
  <c r="H45" i="21" s="1"/>
  <c r="E50" i="23"/>
  <c r="E108" i="23" s="1"/>
  <c r="N54" i="20"/>
  <c r="O54" i="20"/>
  <c r="H46" i="21" s="1"/>
  <c r="O53" i="19"/>
  <c r="G45" i="21" s="1"/>
  <c r="E49" i="23"/>
  <c r="E107" i="23" s="1"/>
  <c r="F45" i="21"/>
  <c r="F44" i="23"/>
  <c r="F102" i="23" s="1"/>
  <c r="E44" i="23"/>
  <c r="E102" i="23" s="1"/>
  <c r="G43" i="23"/>
  <c r="G101" i="23" s="1"/>
  <c r="G45" i="23"/>
  <c r="G103" i="23" s="1"/>
  <c r="G44" i="23"/>
  <c r="G102" i="23" s="1"/>
  <c r="E45" i="23"/>
  <c r="E103" i="23" s="1"/>
  <c r="G104" i="23"/>
  <c r="M51" i="19"/>
  <c r="G47" i="23" s="1"/>
  <c r="O48" i="20"/>
  <c r="H40" i="21" s="1"/>
  <c r="N49" i="20"/>
  <c r="M52" i="19"/>
  <c r="G48" i="23" s="1"/>
  <c r="G106" i="23" s="1"/>
  <c r="O47" i="19"/>
  <c r="G39" i="21" s="1"/>
  <c r="N50" i="19"/>
  <c r="O50" i="19"/>
  <c r="G42" i="21" s="1"/>
  <c r="O50" i="20"/>
  <c r="H42" i="21" s="1"/>
  <c r="F104" i="23"/>
  <c r="O49" i="19"/>
  <c r="G41" i="21" s="1"/>
  <c r="E101" i="23"/>
  <c r="N48" i="20"/>
  <c r="F101" i="23"/>
  <c r="N47" i="19"/>
  <c r="N50" i="18"/>
  <c r="O51" i="20"/>
  <c r="H43" i="21" s="1"/>
  <c r="M52" i="20"/>
  <c r="F48" i="23" s="1"/>
  <c r="F106" i="23" s="1"/>
  <c r="N50" i="20"/>
  <c r="N51" i="20"/>
  <c r="O49" i="18"/>
  <c r="F41" i="21" s="1"/>
  <c r="S23" i="19"/>
  <c r="T23" i="19" s="1"/>
  <c r="N48" i="19"/>
  <c r="N49" i="19"/>
  <c r="O48" i="19"/>
  <c r="G40" i="21" s="1"/>
  <c r="N49" i="18"/>
  <c r="O48" i="18"/>
  <c r="F40" i="21" s="1"/>
  <c r="S23" i="18"/>
  <c r="T23" i="18" s="1"/>
  <c r="S23" i="20"/>
  <c r="T23" i="20" s="1"/>
  <c r="O47" i="20"/>
  <c r="H39" i="21" s="1"/>
  <c r="N47" i="20"/>
  <c r="N48" i="18"/>
  <c r="N47" i="18"/>
  <c r="O47" i="18"/>
  <c r="F39" i="21" s="1"/>
  <c r="M40" i="17"/>
  <c r="D36" i="23" s="1"/>
  <c r="M39" i="17"/>
  <c r="D35" i="23" s="1"/>
  <c r="M41" i="17"/>
  <c r="D37" i="23" s="1"/>
  <c r="G51" i="23" l="1"/>
  <c r="G109" i="23" s="1"/>
  <c r="S24" i="18"/>
  <c r="M55" i="18"/>
  <c r="S25" i="18" s="1"/>
  <c r="T25" i="18" s="1"/>
  <c r="O56" i="18"/>
  <c r="O56" i="19"/>
  <c r="G48" i="21" s="1"/>
  <c r="F51" i="23"/>
  <c r="F109" i="23" s="1"/>
  <c r="E47" i="23"/>
  <c r="E105" i="23" s="1"/>
  <c r="N51" i="18"/>
  <c r="N55" i="20"/>
  <c r="O55" i="20"/>
  <c r="H47" i="21" s="1"/>
  <c r="T26" i="17"/>
  <c r="N52" i="18"/>
  <c r="O56" i="20"/>
  <c r="H48" i="21" s="1"/>
  <c r="N55" i="19"/>
  <c r="O55" i="19"/>
  <c r="G47" i="21" s="1"/>
  <c r="G112" i="23"/>
  <c r="B108" i="23"/>
  <c r="E112" i="23"/>
  <c r="B107" i="23"/>
  <c r="B106" i="23"/>
  <c r="F48" i="21"/>
  <c r="F111" i="23"/>
  <c r="Q64" i="18"/>
  <c r="E111" i="23"/>
  <c r="N53" i="20"/>
  <c r="E110" i="23"/>
  <c r="B110" i="23" s="1"/>
  <c r="N53" i="19"/>
  <c r="B103" i="23"/>
  <c r="B102" i="23"/>
  <c r="G105" i="23"/>
  <c r="B104" i="23"/>
  <c r="O52" i="19"/>
  <c r="G44" i="21" s="1"/>
  <c r="N51" i="19"/>
  <c r="O51" i="19"/>
  <c r="G43" i="21" s="1"/>
  <c r="S24" i="19"/>
  <c r="N52" i="19"/>
  <c r="S24" i="20"/>
  <c r="T24" i="20" s="1"/>
  <c r="B101" i="23"/>
  <c r="N52" i="20"/>
  <c r="O52" i="20"/>
  <c r="H44" i="21" s="1"/>
  <c r="T24" i="18"/>
  <c r="D94" i="23"/>
  <c r="O44" i="17"/>
  <c r="E36" i="21" s="1"/>
  <c r="D93" i="23"/>
  <c r="O43" i="17"/>
  <c r="E35" i="21" s="1"/>
  <c r="D95" i="23"/>
  <c r="O45" i="17"/>
  <c r="E37" i="21" s="1"/>
  <c r="N41" i="17"/>
  <c r="O41" i="17"/>
  <c r="E33" i="21" s="1"/>
  <c r="N42" i="17"/>
  <c r="N40" i="17"/>
  <c r="O40" i="17"/>
  <c r="E32" i="21" s="1"/>
  <c r="N39" i="17"/>
  <c r="O39" i="17"/>
  <c r="E31" i="21" s="1"/>
  <c r="S21" i="17"/>
  <c r="N56" i="18" l="1"/>
  <c r="B105" i="23"/>
  <c r="F112" i="23"/>
  <c r="B112" i="23" s="1"/>
  <c r="S25" i="20"/>
  <c r="T26" i="20" s="1"/>
  <c r="T26" i="18"/>
  <c r="O55" i="18"/>
  <c r="F47" i="21" s="1"/>
  <c r="N55" i="18"/>
  <c r="G111" i="23"/>
  <c r="B111" i="23" s="1"/>
  <c r="S25" i="19"/>
  <c r="T26" i="19" s="1"/>
  <c r="E51" i="23"/>
  <c r="E109" i="23" s="1"/>
  <c r="B109" i="23" s="1"/>
  <c r="E56" i="21"/>
  <c r="E57" i="21"/>
  <c r="E59" i="21"/>
  <c r="E58" i="21"/>
  <c r="D119" i="23"/>
  <c r="D120" i="23"/>
  <c r="D122" i="23"/>
  <c r="D121" i="23"/>
  <c r="T24" i="19"/>
  <c r="T21" i="17"/>
  <c r="T22" i="17"/>
  <c r="T25" i="19" l="1"/>
  <c r="F122" i="23"/>
  <c r="F57" i="21"/>
  <c r="H57" i="21"/>
  <c r="T25" i="20"/>
  <c r="E119" i="23"/>
  <c r="H58" i="21"/>
  <c r="H56" i="21"/>
  <c r="H59" i="21"/>
  <c r="F119" i="23"/>
  <c r="F120" i="23"/>
  <c r="F121" i="23"/>
  <c r="G59" i="21"/>
  <c r="G58" i="21"/>
  <c r="G57" i="21"/>
  <c r="G56" i="21"/>
  <c r="E122" i="23"/>
  <c r="G121" i="23"/>
  <c r="F59" i="21"/>
  <c r="F58" i="21"/>
  <c r="E121" i="23"/>
  <c r="E120" i="23"/>
  <c r="F56" i="21"/>
  <c r="G119" i="23"/>
  <c r="G120" i="23"/>
  <c r="G122" i="23"/>
  <c r="C99" i="23"/>
  <c r="B99" i="23" s="1"/>
  <c r="C95" i="23" l="1"/>
  <c r="B95" i="23" s="1"/>
  <c r="C96" i="23"/>
  <c r="B96" i="23" s="1"/>
  <c r="C94" i="23"/>
  <c r="B94" i="23" s="1"/>
  <c r="D33" i="21"/>
  <c r="S21" i="6"/>
  <c r="T21" i="6" s="1"/>
  <c r="C93" i="23"/>
  <c r="D31" i="21"/>
  <c r="D32" i="21"/>
  <c r="D34" i="21"/>
  <c r="D58" i="21" l="1"/>
  <c r="D59" i="21"/>
  <c r="D56" i="21"/>
  <c r="D57" i="21"/>
  <c r="B93" i="23"/>
  <c r="C97" i="23"/>
  <c r="B97" i="23" s="1"/>
  <c r="C98" i="23"/>
  <c r="B98" i="23" s="1"/>
  <c r="S22" i="6"/>
  <c r="C120" i="23" l="1"/>
  <c r="C119" i="23"/>
  <c r="B121" i="23"/>
  <c r="B122" i="23"/>
  <c r="B119" i="23"/>
  <c r="B120" i="23"/>
  <c r="C121" i="23"/>
  <c r="C122" i="23"/>
  <c r="T22" i="6"/>
  <c r="T23" i="6"/>
  <c r="BR26" i="13" l="1"/>
  <c r="BS66" i="13" l="1"/>
  <c r="BR39" i="13"/>
  <c r="BR41" i="13" l="1"/>
  <c r="BS79" i="13"/>
  <c r="BS81" i="13" l="1"/>
  <c r="BV67" i="13" l="1"/>
  <c r="BX74" i="13"/>
  <c r="BY72" i="13"/>
  <c r="BX72" i="13"/>
  <c r="BV26" i="13"/>
  <c r="BV106" i="13" s="1"/>
  <c r="BX71" i="13" l="1"/>
  <c r="BW75" i="13"/>
  <c r="BY75" i="13"/>
  <c r="BW72" i="13"/>
  <c r="BW26" i="13"/>
  <c r="BW106" i="13" s="1"/>
  <c r="BW67" i="13"/>
  <c r="BY71" i="13"/>
  <c r="BV71" i="13"/>
  <c r="BV74" i="13"/>
  <c r="BV33" i="13"/>
  <c r="BV113" i="13" s="1"/>
  <c r="BX26" i="13"/>
  <c r="BX106" i="13" s="1"/>
  <c r="BX67" i="13"/>
  <c r="BW76" i="13"/>
  <c r="BX70" i="13"/>
  <c r="BX29" i="13"/>
  <c r="BX109" i="13" s="1"/>
  <c r="BW68" i="13"/>
  <c r="BY77" i="13"/>
  <c r="BV66" i="13"/>
  <c r="BX76" i="13"/>
  <c r="BW70" i="13"/>
  <c r="BW29" i="13"/>
  <c r="BW109" i="13" s="1"/>
  <c r="BV75" i="13"/>
  <c r="BW71" i="13"/>
  <c r="BY74" i="13"/>
  <c r="BY33" i="13"/>
  <c r="BY113" i="13" s="1"/>
  <c r="BV76" i="13"/>
  <c r="BW78" i="13"/>
  <c r="BY70" i="13"/>
  <c r="BY29" i="13"/>
  <c r="BY109" i="13" s="1"/>
  <c r="BV29" i="13"/>
  <c r="BV109" i="13" s="1"/>
  <c r="BV70" i="13"/>
  <c r="BV68" i="13"/>
  <c r="BY26" i="13"/>
  <c r="BY106" i="13" s="1"/>
  <c r="BY67" i="13"/>
  <c r="BX75" i="13"/>
  <c r="BW33" i="13"/>
  <c r="BW113" i="13" s="1"/>
  <c r="BW74" i="13"/>
  <c r="BY76" i="13"/>
  <c r="BV78" i="13"/>
  <c r="BY68" i="13"/>
  <c r="BV77" i="13"/>
  <c r="BX77" i="13"/>
  <c r="BV72" i="13"/>
  <c r="BY78" i="13"/>
  <c r="BX78" i="13"/>
  <c r="BX68" i="13"/>
  <c r="BW77" i="13"/>
  <c r="BX33" i="13"/>
  <c r="BX113" i="13" s="1"/>
  <c r="BX69" i="13" l="1"/>
  <c r="BV73" i="13"/>
  <c r="BV39" i="13"/>
  <c r="BW66" i="13"/>
  <c r="BX73" i="13"/>
  <c r="BX39" i="13"/>
  <c r="BW73" i="13"/>
  <c r="BW39" i="13"/>
  <c r="BV69" i="13"/>
  <c r="BY69" i="13"/>
  <c r="BY73" i="13"/>
  <c r="BY39" i="13"/>
  <c r="BY66" i="13"/>
  <c r="BW69" i="13"/>
  <c r="BX66" i="13"/>
  <c r="BV119" i="13" l="1"/>
  <c r="BV79" i="13"/>
  <c r="BV41" i="13"/>
  <c r="BW119" i="13"/>
  <c r="BW79" i="13"/>
  <c r="BW41" i="13"/>
  <c r="BY119" i="13"/>
  <c r="BY41" i="13"/>
  <c r="BY79" i="13"/>
  <c r="BX79" i="13"/>
  <c r="BX119" i="13"/>
  <c r="BX41" i="13"/>
  <c r="BX81" i="13" l="1"/>
  <c r="BX121" i="13"/>
  <c r="BY81" i="13"/>
  <c r="BY121" i="13"/>
  <c r="BW121" i="13"/>
  <c r="BW81" i="13"/>
  <c r="BV81" i="13"/>
  <c r="BV121" i="13"/>
  <c r="BZ31" i="13" l="1"/>
  <c r="BZ37" i="13"/>
  <c r="CB114" i="13" l="1"/>
  <c r="CA117" i="13"/>
  <c r="CB115" i="13"/>
  <c r="CC115" i="13"/>
  <c r="CC75" i="13"/>
  <c r="BZ117" i="13"/>
  <c r="CA110" i="13"/>
  <c r="CC117" i="13"/>
  <c r="BZ111" i="13"/>
  <c r="CA118" i="13"/>
  <c r="BZ77" i="13"/>
  <c r="BZ71" i="13"/>
  <c r="BZ30" i="13"/>
  <c r="BZ34" i="13"/>
  <c r="BZ32" i="13"/>
  <c r="BZ35" i="13"/>
  <c r="BZ38" i="13"/>
  <c r="BZ28" i="13"/>
  <c r="BP28" i="13"/>
  <c r="BN28" i="13"/>
  <c r="BQ28" i="13"/>
  <c r="BO28" i="13"/>
  <c r="CA77" i="13"/>
  <c r="BZ36" i="13"/>
  <c r="CB74" i="13" l="1"/>
  <c r="CA107" i="13"/>
  <c r="CC116" i="13"/>
  <c r="CC76" i="13"/>
  <c r="CB68" i="13"/>
  <c r="CB108" i="13"/>
  <c r="BZ112" i="13"/>
  <c r="CB111" i="13"/>
  <c r="CB71" i="13"/>
  <c r="CC112" i="13"/>
  <c r="CC72" i="13"/>
  <c r="CB117" i="13"/>
  <c r="CB77" i="13"/>
  <c r="BZ107" i="13"/>
  <c r="CA108" i="13"/>
  <c r="CA115" i="13"/>
  <c r="CA111" i="13"/>
  <c r="CB72" i="13"/>
  <c r="CB112" i="13"/>
  <c r="CC77" i="13"/>
  <c r="BO108" i="13"/>
  <c r="BS108" i="13"/>
  <c r="CC67" i="13"/>
  <c r="CC107" i="13"/>
  <c r="BQ108" i="13"/>
  <c r="BU108" i="13"/>
  <c r="BN108" i="13"/>
  <c r="BR108" i="13"/>
  <c r="BZ108" i="13"/>
  <c r="BZ114" i="13"/>
  <c r="CB75" i="13"/>
  <c r="CA116" i="13"/>
  <c r="BZ118" i="13"/>
  <c r="CA114" i="13"/>
  <c r="CA112" i="13"/>
  <c r="CC110" i="13"/>
  <c r="CC70" i="13"/>
  <c r="CC108" i="13"/>
  <c r="CC68" i="13"/>
  <c r="CB78" i="13"/>
  <c r="CB118" i="13"/>
  <c r="CC114" i="13"/>
  <c r="CC74" i="13"/>
  <c r="BZ110" i="13"/>
  <c r="BZ116" i="13"/>
  <c r="CC118" i="13"/>
  <c r="CC78" i="13"/>
  <c r="CB107" i="13"/>
  <c r="CB67" i="13"/>
  <c r="CB76" i="13"/>
  <c r="CB116" i="13"/>
  <c r="BP108" i="13"/>
  <c r="BT108" i="13"/>
  <c r="BZ115" i="13"/>
  <c r="CC71" i="13"/>
  <c r="CC111" i="13"/>
  <c r="CB110" i="13"/>
  <c r="CB70" i="13"/>
  <c r="CB33" i="13"/>
  <c r="BO68" i="13"/>
  <c r="BO26" i="13"/>
  <c r="BZ67" i="13"/>
  <c r="BZ26" i="13"/>
  <c r="BZ78" i="13"/>
  <c r="BZ72" i="13"/>
  <c r="BZ33" i="13"/>
  <c r="BZ74" i="13"/>
  <c r="CA78" i="13"/>
  <c r="CC29" i="13"/>
  <c r="CC26" i="13"/>
  <c r="BQ68" i="13"/>
  <c r="BQ26" i="13"/>
  <c r="BR68" i="13"/>
  <c r="CA68" i="13"/>
  <c r="CA75" i="13"/>
  <c r="BZ29" i="13"/>
  <c r="BZ70" i="13"/>
  <c r="CB26" i="13"/>
  <c r="BN68" i="13"/>
  <c r="BN26" i="13"/>
  <c r="BZ68" i="13"/>
  <c r="CA74" i="13"/>
  <c r="CA33" i="13"/>
  <c r="CA72" i="13"/>
  <c r="CA70" i="13"/>
  <c r="CA26" i="13"/>
  <c r="CA67" i="13"/>
  <c r="CA76" i="13"/>
  <c r="BP26" i="13"/>
  <c r="BP68" i="13"/>
  <c r="BZ75" i="13"/>
  <c r="CC33" i="13"/>
  <c r="CA71" i="13"/>
  <c r="CB29" i="13"/>
  <c r="CA29" i="13"/>
  <c r="BZ76" i="13"/>
  <c r="BP106" i="13" l="1"/>
  <c r="BT106" i="13"/>
  <c r="CB106" i="13"/>
  <c r="CB66" i="13"/>
  <c r="BQ106" i="13"/>
  <c r="BU106" i="13"/>
  <c r="CC109" i="13"/>
  <c r="CC69" i="13"/>
  <c r="BZ113" i="13"/>
  <c r="CC73" i="13"/>
  <c r="CC113" i="13"/>
  <c r="BO106" i="13"/>
  <c r="BS106" i="13"/>
  <c r="CA109" i="13"/>
  <c r="BN106" i="13"/>
  <c r="BR106" i="13"/>
  <c r="BZ109" i="13"/>
  <c r="CC106" i="13"/>
  <c r="CC66" i="13"/>
  <c r="CB109" i="13"/>
  <c r="CB69" i="13"/>
  <c r="CA106" i="13"/>
  <c r="CA113" i="13"/>
  <c r="BZ106" i="13"/>
  <c r="CB113" i="13"/>
  <c r="CB73" i="13"/>
  <c r="CB39" i="13"/>
  <c r="CA66" i="13"/>
  <c r="BZ66" i="13"/>
  <c r="CA73" i="13"/>
  <c r="CA39" i="13"/>
  <c r="BZ73" i="13"/>
  <c r="BZ39" i="13"/>
  <c r="BQ66" i="13"/>
  <c r="BQ39" i="13"/>
  <c r="BR66" i="13"/>
  <c r="BO39" i="13"/>
  <c r="BO66" i="13"/>
  <c r="CA69" i="13"/>
  <c r="BP66" i="13"/>
  <c r="BP39" i="13"/>
  <c r="BZ69" i="13"/>
  <c r="CC39" i="13"/>
  <c r="BN66" i="13"/>
  <c r="BN39" i="13"/>
  <c r="CC119" i="13" l="1"/>
  <c r="CC79" i="13"/>
  <c r="CB119" i="13"/>
  <c r="CB79" i="13"/>
  <c r="CB41" i="13"/>
  <c r="BR119" i="13"/>
  <c r="BN119" i="13"/>
  <c r="BN79" i="13"/>
  <c r="BN41" i="13"/>
  <c r="CC41" i="13"/>
  <c r="BU119" i="13"/>
  <c r="BQ119" i="13"/>
  <c r="BQ41" i="13"/>
  <c r="BR79" i="13"/>
  <c r="BQ79" i="13"/>
  <c r="CA79" i="13"/>
  <c r="CA119" i="13"/>
  <c r="CA41" i="13"/>
  <c r="BP79" i="13"/>
  <c r="BP41" i="13"/>
  <c r="BT119" i="13"/>
  <c r="BP119" i="13"/>
  <c r="BS119" i="13"/>
  <c r="BO79" i="13"/>
  <c r="BO119" i="13"/>
  <c r="BO41" i="13"/>
  <c r="BZ41" i="13"/>
  <c r="BZ119" i="13"/>
  <c r="BZ79" i="13"/>
  <c r="CC121" i="13" l="1"/>
  <c r="CC81" i="13"/>
  <c r="CB121" i="13"/>
  <c r="CB81" i="13"/>
  <c r="BS121" i="13"/>
  <c r="BO81" i="13"/>
  <c r="BO121" i="13"/>
  <c r="BN121" i="13"/>
  <c r="BN81" i="13"/>
  <c r="BR121" i="13"/>
  <c r="BP121" i="13"/>
  <c r="BT121" i="13"/>
  <c r="BP81" i="13"/>
  <c r="CA121" i="13"/>
  <c r="CA81" i="13"/>
  <c r="BZ121" i="13"/>
  <c r="BZ81" i="13"/>
  <c r="BQ81" i="13"/>
  <c r="BQ121" i="13"/>
  <c r="BR81" i="13"/>
  <c r="BU121" i="13"/>
</calcChain>
</file>

<file path=xl/sharedStrings.xml><?xml version="1.0" encoding="utf-8"?>
<sst xmlns="http://schemas.openxmlformats.org/spreadsheetml/2006/main" count="737" uniqueCount="222">
  <si>
    <t>Primary Industries</t>
  </si>
  <si>
    <t>Agriculture, forestry and fishing</t>
  </si>
  <si>
    <t>Mining and quarrying</t>
  </si>
  <si>
    <t>Secondary Industries</t>
  </si>
  <si>
    <t>Manufacturing</t>
  </si>
  <si>
    <t>Electricity, gas and water</t>
  </si>
  <si>
    <t>Construction</t>
  </si>
  <si>
    <t>Tertiary industries</t>
  </si>
  <si>
    <t>Wholesale &amp; retail trade; hotels &amp; restaurants</t>
  </si>
  <si>
    <t>Transport , storage and communication</t>
  </si>
  <si>
    <t>Finance, real estate and business services</t>
  </si>
  <si>
    <t>Personal services</t>
  </si>
  <si>
    <t>General government services</t>
  </si>
  <si>
    <t>All industries at basic prices</t>
  </si>
  <si>
    <t>Taxes less subsidies on products</t>
  </si>
  <si>
    <t>2000</t>
  </si>
  <si>
    <t>2001</t>
  </si>
  <si>
    <t>2002</t>
  </si>
  <si>
    <t>Average Year on Year Growth Rate</t>
  </si>
  <si>
    <t>Average Yearly Contributions</t>
  </si>
  <si>
    <t>Year-on-Year Growth Rates per Sector</t>
  </si>
  <si>
    <t>2007g4</t>
  </si>
  <si>
    <t>Average</t>
  </si>
  <si>
    <t>National Industry</t>
  </si>
  <si>
    <t>Provincial Industry</t>
  </si>
  <si>
    <t>Structure Relationship</t>
  </si>
  <si>
    <t>National - Provincial Structure</t>
  </si>
  <si>
    <t>PA Change</t>
  </si>
  <si>
    <t xml:space="preserve">Quarterly Change </t>
  </si>
  <si>
    <t>2007g1</t>
  </si>
  <si>
    <t>2007g2</t>
  </si>
  <si>
    <t>2007g3</t>
  </si>
  <si>
    <t>2006g1</t>
  </si>
  <si>
    <t>2006g4</t>
  </si>
  <si>
    <t>2006g2</t>
  </si>
  <si>
    <t>2006g3</t>
  </si>
  <si>
    <t>2005g4</t>
  </si>
  <si>
    <t>2005g1</t>
  </si>
  <si>
    <t>2005g2</t>
  </si>
  <si>
    <t>2005g3</t>
  </si>
  <si>
    <t>2004g1</t>
  </si>
  <si>
    <t>2004g4</t>
  </si>
  <si>
    <t>2004g2</t>
  </si>
  <si>
    <t>2004g3</t>
  </si>
  <si>
    <t>2003g4</t>
  </si>
  <si>
    <t>2003g1</t>
  </si>
  <si>
    <t>2003g2</t>
  </si>
  <si>
    <t>2003g3</t>
  </si>
  <si>
    <t>2002g4</t>
  </si>
  <si>
    <t>2002g1</t>
  </si>
  <si>
    <t>2002g2</t>
  </si>
  <si>
    <t>2002g3</t>
  </si>
  <si>
    <t>2001g4</t>
  </si>
  <si>
    <t>2001g1</t>
  </si>
  <si>
    <t>2001g2</t>
  </si>
  <si>
    <t>2001g3</t>
  </si>
  <si>
    <t xml:space="preserve">Annual Change </t>
  </si>
  <si>
    <t xml:space="preserve"> Yearly Provincial Contribution Rates per Sector</t>
  </si>
  <si>
    <t>KZN Fuel Consumption</t>
  </si>
  <si>
    <t>SA Fuel Consumption</t>
  </si>
  <si>
    <t>SA GDP</t>
  </si>
  <si>
    <t>KZN GDP Ratio</t>
  </si>
  <si>
    <t>KZN Fuel Ratio</t>
  </si>
  <si>
    <t>SA Usage</t>
  </si>
  <si>
    <t>KZN Usage</t>
  </si>
  <si>
    <t>Durban Fuel Usage</t>
  </si>
  <si>
    <t>Durban Quarterly Rate</t>
  </si>
  <si>
    <t>Durban Annual Rate</t>
  </si>
  <si>
    <t>2009q1</t>
  </si>
  <si>
    <t>2009q2</t>
  </si>
  <si>
    <t>2009q3</t>
  </si>
  <si>
    <t>2008q1</t>
  </si>
  <si>
    <t>2008q2</t>
  </si>
  <si>
    <t>2008q3</t>
  </si>
  <si>
    <t>2008q4</t>
  </si>
  <si>
    <t>PMB Quarterly Rate</t>
  </si>
  <si>
    <t>PMB Annual Rate</t>
  </si>
  <si>
    <t>PMB Fuel Usage</t>
  </si>
  <si>
    <t>RBay Quarterly Rate</t>
  </si>
  <si>
    <t>RBay Annual Rate</t>
  </si>
  <si>
    <t>RBay Fuel Usage</t>
  </si>
  <si>
    <t>Port Shepstone Annual Rate</t>
  </si>
  <si>
    <t>PS Fuel Usage</t>
  </si>
  <si>
    <t>Port Shepstone Quarterly Rate</t>
  </si>
  <si>
    <t>Newcastle Quarterly Rate</t>
  </si>
  <si>
    <t>Newcastle Annual Rate</t>
  </si>
  <si>
    <t>SA</t>
  </si>
  <si>
    <t>KZN</t>
  </si>
  <si>
    <t>Durban</t>
  </si>
  <si>
    <t>Pietermaritzburg</t>
  </si>
  <si>
    <t>Richards Bay</t>
  </si>
  <si>
    <t>Port Shepstone</t>
  </si>
  <si>
    <t>Newcastle</t>
  </si>
  <si>
    <t>Comparitive Growth Rates</t>
  </si>
  <si>
    <t>Yearly Provincial Contribution Rates per Sector</t>
  </si>
  <si>
    <t>Model Assumptions</t>
  </si>
  <si>
    <t>Stable relationship between GDP and Fuel Consumption</t>
  </si>
  <si>
    <t>Stable structural relationship between SA and KZN economy</t>
  </si>
  <si>
    <t>Fuel Consumption per R1 GDP are location insensitive</t>
  </si>
  <si>
    <t>SA KZN GDP Ratio</t>
  </si>
  <si>
    <t>SA KZN Fuel Ratio</t>
  </si>
  <si>
    <t>Comparitive Contribution Rates</t>
  </si>
  <si>
    <t>Urban</t>
  </si>
  <si>
    <t>1995</t>
  </si>
  <si>
    <t>1996</t>
  </si>
  <si>
    <t>1997</t>
  </si>
  <si>
    <t>1998</t>
  </si>
  <si>
    <t>1999</t>
  </si>
  <si>
    <t>1996q1</t>
  </si>
  <si>
    <t>1995q1</t>
  </si>
  <si>
    <t>1995q2</t>
  </si>
  <si>
    <t>1995q3</t>
  </si>
  <si>
    <t>1995q4</t>
  </si>
  <si>
    <t>1996q2</t>
  </si>
  <si>
    <t>1996q3</t>
  </si>
  <si>
    <t>1996q4</t>
  </si>
  <si>
    <t>1997q1</t>
  </si>
  <si>
    <t>1997q2</t>
  </si>
  <si>
    <t>1997q3</t>
  </si>
  <si>
    <t>1997q4</t>
  </si>
  <si>
    <t>1998q1</t>
  </si>
  <si>
    <t>1998q2</t>
  </si>
  <si>
    <t>1998q3</t>
  </si>
  <si>
    <t>1998q4</t>
  </si>
  <si>
    <t>1999q1</t>
  </si>
  <si>
    <t>1999q2</t>
  </si>
  <si>
    <t>1999q3</t>
  </si>
  <si>
    <t>1999q4</t>
  </si>
  <si>
    <t>2001q1</t>
  </si>
  <si>
    <t>2001q2</t>
  </si>
  <si>
    <t>2001q3</t>
  </si>
  <si>
    <t>2001q4</t>
  </si>
  <si>
    <t>2002q1</t>
  </si>
  <si>
    <t>2002q2</t>
  </si>
  <si>
    <t>2002q3</t>
  </si>
  <si>
    <t>2002q4</t>
  </si>
  <si>
    <t>2003q1</t>
  </si>
  <si>
    <t>2003q2</t>
  </si>
  <si>
    <t>2003q3</t>
  </si>
  <si>
    <t>2003q4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</si>
  <si>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</si>
  <si>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</si>
  <si>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</si>
  <si>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</si>
  <si>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</si>
  <si>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</si>
  <si>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</si>
  <si>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</si>
  <si>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</si>
  <si>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</si>
  <si>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</si>
  <si>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</si>
  <si>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</si>
  <si>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</si>
  <si>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</si>
  <si>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</si>
  <si>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2000q1</t>
  </si>
  <si>
    <t>2000q2</t>
  </si>
  <si>
    <t>2000q3</t>
  </si>
  <si>
    <t>2000q4</t>
  </si>
  <si>
    <t>\</t>
  </si>
  <si>
    <t>2009q4</t>
  </si>
  <si>
    <t>Yearly Growth Rate %</t>
  </si>
  <si>
    <t>2010q1</t>
  </si>
  <si>
    <t>2010q2</t>
  </si>
  <si>
    <t>2010q3</t>
  </si>
  <si>
    <t>2010q4</t>
  </si>
  <si>
    <t>St Dev</t>
  </si>
  <si>
    <t>Range</t>
  </si>
  <si>
    <t>Median</t>
  </si>
  <si>
    <t>2011q1</t>
  </si>
  <si>
    <t>2011q2</t>
  </si>
  <si>
    <t>Structure</t>
  </si>
  <si>
    <t>2011q3</t>
  </si>
  <si>
    <t>2011q4</t>
  </si>
  <si>
    <t>2012q1</t>
  </si>
  <si>
    <t>2012q2</t>
  </si>
  <si>
    <t>2012q3</t>
  </si>
  <si>
    <t xml:space="preserve"> Rand million </t>
  </si>
  <si>
    <t>Annual Gross Operating Surplus</t>
  </si>
  <si>
    <t>SA – Annual Gross Operating Surplus</t>
  </si>
  <si>
    <t>KZN – Annual Gross Operating Surplus</t>
  </si>
  <si>
    <t>Quarterly Gross Operating Surplus</t>
  </si>
  <si>
    <t xml:space="preserve">Rand million </t>
  </si>
  <si>
    <t>SA - Annual Gross Operating Surplus</t>
  </si>
  <si>
    <t>KZN - Annual Gross Operating Surplus</t>
  </si>
  <si>
    <t xml:space="preserve"> Annualised Quarterly Rates per Sector</t>
  </si>
  <si>
    <t>SA Quarterly GOS</t>
  </si>
  <si>
    <t>KZN Quarterly GOS</t>
  </si>
  <si>
    <t>Durban Quarterly GOS</t>
  </si>
  <si>
    <t>Ethekwini Municipal Area GOS</t>
  </si>
  <si>
    <t>Msunduzi Municipal Area GOS</t>
  </si>
  <si>
    <t>Pietermaritzburg Quarterly GOS</t>
  </si>
  <si>
    <t>Mthlatuze Municipal Area GOS</t>
  </si>
  <si>
    <t>Richards Bay Quarterly GOS</t>
  </si>
  <si>
    <t>Hibiscus Coast Municipal Area GOS</t>
  </si>
  <si>
    <t>Port Shepstone Quarterly GOS</t>
  </si>
  <si>
    <t>Newcastle Municipal Area GOS</t>
  </si>
  <si>
    <t>SA Quarterly GDP GOS</t>
  </si>
  <si>
    <t>KZN Quarterly GDP GOS</t>
  </si>
  <si>
    <t>Newcastle Quarterly GDP GOS</t>
  </si>
  <si>
    <t>Annual GOS and GOS-R</t>
  </si>
  <si>
    <t>Quarterly GOS and GOS-R</t>
  </si>
  <si>
    <t>Annualised Quarterly Rates per Sector</t>
  </si>
  <si>
    <t>Hibiscus Coast Municipal GOS</t>
  </si>
  <si>
    <t>Newcastle Municipal GOS</t>
  </si>
  <si>
    <t>Yearly Provincial Sector as a % of National Sector GOS</t>
  </si>
  <si>
    <t>SA - Gross Operating Surplus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</si>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</sst>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#,##0_]"/>
    <numFmt numFmtId="165" formatCode="&quot;R&quot;\ #,##0"/>
    <numFmt numFmtId="166" formatCode="&quot;R&quot;\ #,##0.00"/>
  </numFmts>
  <fonts count="31" x14ac:knownFonts="1">
    <font>
      <sz val="10"/>
      <name val="Verdana"/>
    </font>
    <font>
      <sz val="10"/>
      <name val="Verdana"/>
      <family val="2"/>
    </font>
    <font>
      <sz val="10"/>
      <name val="Verdana"/>
      <family val="2"/>
    </font>
    <font>
      <b/>
      <sz val="9"/>
      <name val="Verdana"/>
      <family val="2"/>
    </font>
    <font>
      <sz val="10"/>
      <name val="Arial"/>
      <family val="2"/>
    </font>
    <font>
      <sz val="9"/>
      <name val="Verdana"/>
      <family val="2"/>
    </font>
    <font>
      <b/>
      <sz val="10"/>
      <name val="Verdana"/>
      <family val="2"/>
    </font>
    <font>
      <b/>
      <u/>
      <sz val="10"/>
      <name val="Verdana"/>
      <family val="2"/>
    </font>
    <font>
      <sz val="8"/>
      <name val="Verdana"/>
      <family val="2"/>
    </font>
    <font>
      <b/>
      <sz val="18"/>
      <name val="Arial"/>
      <family val="2"/>
    </font>
    <font>
      <b/>
      <sz val="18"/>
      <name val="Verdana"/>
      <family val="2"/>
    </font>
    <font>
      <sz val="9"/>
      <name val="Arial"/>
      <family val="2"/>
    </font>
    <font>
      <b/>
      <u/>
      <sz val="14"/>
      <name val="Verdana"/>
      <family val="2"/>
    </font>
    <font>
      <sz val="20"/>
      <name val="Verdana"/>
      <family val="2"/>
    </font>
    <font>
      <u/>
      <sz val="10"/>
      <name val="Verdana"/>
      <family val="2"/>
    </font>
    <font>
      <sz val="16"/>
      <name val="Verdana"/>
      <family val="2"/>
    </font>
    <font>
      <b/>
      <sz val="16"/>
      <name val="Verdana"/>
      <family val="2"/>
    </font>
    <font>
      <sz val="12"/>
      <name val="Verdana"/>
      <family val="2"/>
    </font>
    <font>
      <b/>
      <sz val="14"/>
      <name val="Verdana"/>
      <family val="2"/>
    </font>
    <font>
      <u/>
      <sz val="10"/>
      <color theme="10"/>
      <name val="Verdana"/>
      <family val="2"/>
    </font>
    <font>
      <sz val="10"/>
      <color theme="0"/>
      <name val="Verdana"/>
      <family val="2"/>
    </font>
    <font>
      <u/>
      <sz val="12"/>
      <color theme="1" tint="0.14999847407452621"/>
      <name val="Verdana"/>
      <family val="2"/>
    </font>
    <font>
      <b/>
      <sz val="12"/>
      <color theme="1" tint="0.14999847407452621"/>
      <name val="Verdana"/>
      <family val="2"/>
    </font>
    <font>
      <sz val="10"/>
      <color theme="1"/>
      <name val="Verdana"/>
      <family val="2"/>
    </font>
    <font>
      <sz val="10"/>
      <name val="Arial"/>
      <family val="2"/>
    </font>
    <font>
      <sz val="10"/>
      <color rgb="FFFF0000"/>
      <name val="Verdana"/>
      <family val="2"/>
    </font>
    <font>
      <sz val="10"/>
      <color theme="1" tint="4.9989318521683403E-2"/>
      <name val="Verdana"/>
      <family val="2"/>
    </font>
    <font>
      <sz val="12"/>
      <color theme="0"/>
      <name val="Verdana"/>
      <family val="2"/>
    </font>
    <font>
      <b/>
      <sz val="9"/>
      <color theme="1"/>
      <name val="Verdana"/>
      <family val="2"/>
    </font>
    <font>
      <sz val="20"/>
      <color rgb="FFFF0000"/>
      <name val="Verdana"/>
      <family val="2"/>
    </font>
    <font>
      <sz val="20"/>
      <color theme="0"/>
      <name val="Verdana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-0.249977111117893"/>
        <bgColor indexed="64"/>
      </patternFill>
    </fill>
  </fills>
  <borders count="38">
    <border>
      <left/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auto="1"/>
      </left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</borders>
  <cellStyleXfs count="8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4" fillId="0" borderId="0"/>
    <xf numFmtId="9" fontId="1" fillId="0" borderId="0" applyFont="0" applyFill="0" applyBorder="0" applyAlignment="0" applyProtection="0"/>
    <xf numFmtId="0" fontId="24" fillId="0" borderId="0"/>
    <xf numFmtId="43" fontId="4" fillId="0" borderId="0" applyFont="0" applyFill="0" applyBorder="0" applyAlignment="0" applyProtection="0"/>
    <xf numFmtId="0" fontId="1" fillId="0" borderId="0"/>
    <xf numFmtId="0" fontId="4" fillId="0" borderId="0"/>
  </cellStyleXfs>
  <cellXfs count="239">
    <xf numFmtId="0" fontId="0" fillId="0" borderId="0" xfId="0"/>
    <xf numFmtId="0" fontId="7" fillId="0" borderId="0" xfId="0" applyFont="1"/>
    <xf numFmtId="0" fontId="6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6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0" fillId="0" borderId="0" xfId="0" applyAlignment="1">
      <alignment horizontal="center"/>
    </xf>
    <xf numFmtId="164" fontId="0" fillId="0" borderId="0" xfId="0" applyNumberFormat="1"/>
    <xf numFmtId="4" fontId="0" fillId="0" borderId="0" xfId="0" applyNumberFormat="1"/>
    <xf numFmtId="2" fontId="0" fillId="0" borderId="0" xfId="0" applyNumberFormat="1" applyAlignment="1">
      <alignment horizontal="center"/>
    </xf>
    <xf numFmtId="164" fontId="11" fillId="4" borderId="5" xfId="0" applyNumberFormat="1" applyFont="1" applyFill="1" applyBorder="1" applyAlignment="1">
      <alignment horizontal="center"/>
    </xf>
    <xf numFmtId="164" fontId="11" fillId="4" borderId="0" xfId="0" applyNumberFormat="1" applyFont="1" applyFill="1" applyBorder="1" applyAlignment="1">
      <alignment horizontal="center"/>
    </xf>
    <xf numFmtId="164" fontId="11" fillId="4" borderId="6" xfId="0" applyNumberFormat="1" applyFont="1" applyFill="1" applyBorder="1" applyAlignment="1">
      <alignment horizontal="center"/>
    </xf>
    <xf numFmtId="164" fontId="11" fillId="4" borderId="7" xfId="0" applyNumberFormat="1" applyFont="1" applyFill="1" applyBorder="1" applyAlignment="1">
      <alignment horizontal="center"/>
    </xf>
    <xf numFmtId="164" fontId="3" fillId="4" borderId="8" xfId="2" applyNumberFormat="1" applyFont="1" applyFill="1" applyBorder="1" applyAlignment="1">
      <alignment horizontal="center" vertical="center"/>
    </xf>
    <xf numFmtId="164" fontId="3" fillId="4" borderId="9" xfId="2" applyNumberFormat="1" applyFont="1" applyFill="1" applyBorder="1" applyAlignment="1">
      <alignment horizontal="center"/>
    </xf>
    <xf numFmtId="164" fontId="3" fillId="4" borderId="10" xfId="2" applyNumberFormat="1" applyFont="1" applyFill="1" applyBorder="1" applyAlignment="1">
      <alignment horizontal="center"/>
    </xf>
    <xf numFmtId="164" fontId="3" fillId="4" borderId="11" xfId="2" applyNumberFormat="1" applyFont="1" applyFill="1" applyBorder="1" applyAlignment="1">
      <alignment horizontal="center" vertical="center"/>
    </xf>
    <xf numFmtId="164" fontId="3" fillId="4" borderId="12" xfId="2" applyNumberFormat="1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/>
    </xf>
    <xf numFmtId="164" fontId="3" fillId="4" borderId="13" xfId="2" applyNumberFormat="1" applyFont="1" applyFill="1" applyBorder="1" applyAlignment="1">
      <alignment horizontal="center" vertical="center"/>
    </xf>
    <xf numFmtId="0" fontId="6" fillId="2" borderId="14" xfId="0" applyFont="1" applyFill="1" applyBorder="1"/>
    <xf numFmtId="164" fontId="3" fillId="4" borderId="15" xfId="2" applyNumberFormat="1" applyFont="1" applyFill="1" applyBorder="1" applyAlignment="1">
      <alignment horizontal="center" vertical="center"/>
    </xf>
    <xf numFmtId="164" fontId="3" fillId="4" borderId="14" xfId="2" applyNumberFormat="1" applyFont="1" applyFill="1" applyBorder="1" applyAlignment="1">
      <alignment horizontal="center" vertical="center"/>
    </xf>
    <xf numFmtId="0" fontId="6" fillId="3" borderId="12" xfId="0" applyFont="1" applyFill="1" applyBorder="1"/>
    <xf numFmtId="0" fontId="3" fillId="4" borderId="12" xfId="0" applyFont="1" applyFill="1" applyBorder="1" applyAlignment="1">
      <alignment horizontal="center" vertical="center"/>
    </xf>
    <xf numFmtId="164" fontId="5" fillId="4" borderId="0" xfId="2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wrapText="1"/>
    </xf>
    <xf numFmtId="164" fontId="5" fillId="4" borderId="5" xfId="2" applyNumberFormat="1" applyFont="1" applyFill="1" applyBorder="1" applyAlignment="1">
      <alignment horizontal="center"/>
    </xf>
    <xf numFmtId="164" fontId="5" fillId="4" borderId="6" xfId="2" applyNumberFormat="1" applyFont="1" applyFill="1" applyBorder="1" applyAlignment="1">
      <alignment horizontal="center"/>
    </xf>
    <xf numFmtId="164" fontId="3" fillId="4" borderId="5" xfId="2" applyNumberFormat="1" applyFont="1" applyFill="1" applyBorder="1" applyAlignment="1">
      <alignment horizontal="center"/>
    </xf>
    <xf numFmtId="164" fontId="3" fillId="4" borderId="0" xfId="2" applyNumberFormat="1" applyFont="1" applyFill="1" applyBorder="1" applyAlignment="1">
      <alignment horizontal="center"/>
    </xf>
    <xf numFmtId="164" fontId="3" fillId="4" borderId="0" xfId="0" applyNumberFormat="1" applyFont="1" applyFill="1" applyBorder="1" applyAlignment="1">
      <alignment horizontal="center"/>
    </xf>
    <xf numFmtId="164" fontId="11" fillId="4" borderId="5" xfId="3" applyNumberFormat="1" applyFont="1" applyFill="1" applyBorder="1" applyAlignment="1">
      <alignment horizontal="center"/>
    </xf>
    <xf numFmtId="164" fontId="11" fillId="4" borderId="0" xfId="3" applyNumberFormat="1" applyFont="1" applyFill="1" applyBorder="1" applyAlignment="1">
      <alignment horizontal="center"/>
    </xf>
    <xf numFmtId="164" fontId="11" fillId="4" borderId="6" xfId="3" applyNumberFormat="1" applyFont="1" applyFill="1" applyBorder="1" applyAlignment="1">
      <alignment horizontal="center"/>
    </xf>
    <xf numFmtId="164" fontId="11" fillId="4" borderId="7" xfId="3" applyNumberFormat="1" applyFont="1" applyFill="1" applyBorder="1" applyAlignment="1">
      <alignment horizontal="center"/>
    </xf>
    <xf numFmtId="164" fontId="3" fillId="4" borderId="5" xfId="2" applyNumberFormat="1" applyFont="1" applyFill="1" applyBorder="1" applyAlignment="1">
      <alignment horizontal="center" vertical="center"/>
    </xf>
    <xf numFmtId="164" fontId="3" fillId="4" borderId="0" xfId="2" applyNumberFormat="1" applyFont="1" applyFill="1" applyBorder="1" applyAlignment="1">
      <alignment horizontal="center" vertical="center"/>
    </xf>
    <xf numFmtId="164" fontId="3" fillId="4" borderId="14" xfId="0" applyNumberFormat="1" applyFont="1" applyFill="1" applyBorder="1" applyAlignment="1">
      <alignment horizontal="center"/>
    </xf>
    <xf numFmtId="0" fontId="6" fillId="3" borderId="17" xfId="0" applyFont="1" applyFill="1" applyBorder="1"/>
    <xf numFmtId="0" fontId="6" fillId="2" borderId="18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2" fontId="0" fillId="5" borderId="5" xfId="0" applyNumberFormat="1" applyFill="1" applyBorder="1" applyAlignment="1">
      <alignment horizontal="center"/>
    </xf>
    <xf numFmtId="2" fontId="0" fillId="5" borderId="0" xfId="0" applyNumberFormat="1" applyFill="1" applyBorder="1" applyAlignment="1">
      <alignment horizontal="center"/>
    </xf>
    <xf numFmtId="2" fontId="0" fillId="5" borderId="6" xfId="0" applyNumberFormat="1" applyFill="1" applyBorder="1" applyAlignment="1">
      <alignment horizontal="center"/>
    </xf>
    <xf numFmtId="2" fontId="0" fillId="5" borderId="7" xfId="0" applyNumberFormat="1" applyFill="1" applyBorder="1" applyAlignment="1">
      <alignment horizontal="center"/>
    </xf>
    <xf numFmtId="2" fontId="6" fillId="5" borderId="9" xfId="0" applyNumberFormat="1" applyFont="1" applyFill="1" applyBorder="1" applyAlignment="1">
      <alignment horizontal="center"/>
    </xf>
    <xf numFmtId="2" fontId="6" fillId="5" borderId="10" xfId="0" applyNumberFormat="1" applyFont="1" applyFill="1" applyBorder="1" applyAlignment="1">
      <alignment horizontal="center"/>
    </xf>
    <xf numFmtId="2" fontId="6" fillId="5" borderId="8" xfId="0" applyNumberFormat="1" applyFont="1" applyFill="1" applyBorder="1" applyAlignment="1">
      <alignment horizontal="center"/>
    </xf>
    <xf numFmtId="0" fontId="6" fillId="3" borderId="12" xfId="0" applyFont="1" applyFill="1" applyBorder="1" applyAlignment="1">
      <alignment vertical="center"/>
    </xf>
    <xf numFmtId="0" fontId="6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3" fontId="0" fillId="4" borderId="5" xfId="0" applyNumberFormat="1" applyFill="1" applyBorder="1" applyAlignment="1">
      <alignment horizontal="center" vertical="center"/>
    </xf>
    <xf numFmtId="3" fontId="0" fillId="4" borderId="0" xfId="0" applyNumberForma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 wrapText="1"/>
    </xf>
    <xf numFmtId="3" fontId="0" fillId="4" borderId="6" xfId="0" applyNumberFormat="1" applyFill="1" applyBorder="1" applyAlignment="1">
      <alignment horizontal="center" vertical="center"/>
    </xf>
    <xf numFmtId="3" fontId="0" fillId="4" borderId="7" xfId="0" applyNumberForma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4" fontId="3" fillId="4" borderId="8" xfId="2" applyNumberFormat="1" applyFont="1" applyFill="1" applyBorder="1" applyAlignment="1">
      <alignment horizontal="center" vertical="center"/>
    </xf>
    <xf numFmtId="4" fontId="3" fillId="4" borderId="0" xfId="2" applyNumberFormat="1" applyFont="1" applyFill="1" applyBorder="1" applyAlignment="1">
      <alignment horizontal="center" vertical="center"/>
    </xf>
    <xf numFmtId="4" fontId="5" fillId="4" borderId="0" xfId="2" applyNumberFormat="1" applyFont="1" applyFill="1" applyBorder="1" applyAlignment="1">
      <alignment horizontal="center" vertical="center"/>
    </xf>
    <xf numFmtId="4" fontId="5" fillId="4" borderId="7" xfId="2" applyNumberFormat="1" applyFont="1" applyFill="1" applyBorder="1" applyAlignment="1">
      <alignment horizontal="center" vertical="center"/>
    </xf>
    <xf numFmtId="4" fontId="3" fillId="4" borderId="14" xfId="2" applyNumberFormat="1" applyFont="1" applyFill="1" applyBorder="1" applyAlignment="1">
      <alignment horizontal="center" vertical="center"/>
    </xf>
    <xf numFmtId="4" fontId="3" fillId="4" borderId="10" xfId="2" applyNumberFormat="1" applyFont="1" applyFill="1" applyBorder="1" applyAlignment="1">
      <alignment horizontal="center" vertical="center"/>
    </xf>
    <xf numFmtId="0" fontId="6" fillId="2" borderId="16" xfId="0" applyFont="1" applyFill="1" applyBorder="1"/>
    <xf numFmtId="0" fontId="2" fillId="2" borderId="7" xfId="0" applyFont="1" applyFill="1" applyBorder="1"/>
    <xf numFmtId="0" fontId="2" fillId="2" borderId="5" xfId="0" applyFont="1" applyFill="1" applyBorder="1" applyAlignment="1">
      <alignment vertical="center"/>
    </xf>
    <xf numFmtId="0" fontId="6" fillId="2" borderId="14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0" fillId="5" borderId="2" xfId="0" applyFill="1" applyBorder="1"/>
    <xf numFmtId="2" fontId="6" fillId="6" borderId="20" xfId="0" applyNumberFormat="1" applyFont="1" applyFill="1" applyBorder="1" applyAlignment="1">
      <alignment horizontal="center"/>
    </xf>
    <xf numFmtId="2" fontId="6" fillId="6" borderId="0" xfId="0" applyNumberFormat="1" applyFont="1" applyFill="1" applyBorder="1" applyAlignment="1">
      <alignment horizontal="center"/>
    </xf>
    <xf numFmtId="2" fontId="6" fillId="6" borderId="21" xfId="0" applyNumberFormat="1" applyFont="1" applyFill="1" applyBorder="1" applyAlignment="1">
      <alignment horizontal="center"/>
    </xf>
    <xf numFmtId="0" fontId="6" fillId="6" borderId="0" xfId="0" applyFont="1" applyFill="1" applyBorder="1" applyAlignment="1">
      <alignment horizontal="center" wrapText="1"/>
    </xf>
    <xf numFmtId="0" fontId="0" fillId="7" borderId="2" xfId="0" applyFill="1" applyBorder="1"/>
    <xf numFmtId="2" fontId="6" fillId="8" borderId="22" xfId="0" applyNumberFormat="1" applyFont="1" applyFill="1" applyBorder="1" applyAlignment="1">
      <alignment horizontal="center"/>
    </xf>
    <xf numFmtId="2" fontId="6" fillId="8" borderId="23" xfId="0" applyNumberFormat="1" applyFont="1" applyFill="1" applyBorder="1" applyAlignment="1">
      <alignment horizontal="center"/>
    </xf>
    <xf numFmtId="0" fontId="6" fillId="8" borderId="20" xfId="0" applyFont="1" applyFill="1" applyBorder="1" applyAlignment="1">
      <alignment horizontal="center" wrapText="1"/>
    </xf>
    <xf numFmtId="2" fontId="6" fillId="8" borderId="20" xfId="0" applyNumberFormat="1" applyFont="1" applyFill="1" applyBorder="1" applyAlignment="1">
      <alignment horizontal="center"/>
    </xf>
    <xf numFmtId="2" fontId="6" fillId="8" borderId="0" xfId="0" applyNumberFormat="1" applyFont="1" applyFill="1" applyBorder="1" applyAlignment="1">
      <alignment horizontal="center"/>
    </xf>
    <xf numFmtId="0" fontId="0" fillId="0" borderId="0" xfId="0" applyFill="1" applyBorder="1"/>
    <xf numFmtId="0" fontId="2" fillId="0" borderId="0" xfId="0" applyFont="1" applyFill="1" applyBorder="1" applyAlignment="1">
      <alignment wrapText="1"/>
    </xf>
    <xf numFmtId="0" fontId="0" fillId="0" borderId="20" xfId="0" applyFill="1" applyBorder="1"/>
    <xf numFmtId="0" fontId="6" fillId="0" borderId="20" xfId="0" applyFont="1" applyFill="1" applyBorder="1" applyAlignment="1">
      <alignment wrapText="1"/>
    </xf>
    <xf numFmtId="2" fontId="2" fillId="6" borderId="0" xfId="0" applyNumberFormat="1" applyFont="1" applyFill="1" applyBorder="1" applyAlignment="1">
      <alignment horizontal="center"/>
    </xf>
    <xf numFmtId="0" fontId="6" fillId="6" borderId="0" xfId="0" applyFont="1" applyFill="1" applyBorder="1" applyAlignment="1">
      <alignment horizontal="center" vertical="center" wrapText="1"/>
    </xf>
    <xf numFmtId="2" fontId="6" fillId="6" borderId="24" xfId="0" applyNumberFormat="1" applyFont="1" applyFill="1" applyBorder="1" applyAlignment="1">
      <alignment horizontal="center" vertical="center"/>
    </xf>
    <xf numFmtId="2" fontId="6" fillId="6" borderId="14" xfId="0" applyNumberFormat="1" applyFont="1" applyFill="1" applyBorder="1" applyAlignment="1">
      <alignment horizontal="center" vertical="center"/>
    </xf>
    <xf numFmtId="2" fontId="6" fillId="6" borderId="25" xfId="0" applyNumberFormat="1" applyFont="1" applyFill="1" applyBorder="1" applyAlignment="1">
      <alignment horizontal="center" vertical="center"/>
    </xf>
    <xf numFmtId="0" fontId="6" fillId="8" borderId="24" xfId="0" applyFont="1" applyFill="1" applyBorder="1" applyAlignment="1">
      <alignment horizontal="center" vertical="center" wrapText="1"/>
    </xf>
    <xf numFmtId="2" fontId="6" fillId="8" borderId="24" xfId="0" applyNumberFormat="1" applyFont="1" applyFill="1" applyBorder="1" applyAlignment="1">
      <alignment horizontal="center" vertical="center"/>
    </xf>
    <xf numFmtId="2" fontId="6" fillId="8" borderId="14" xfId="0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0" fillId="9" borderId="2" xfId="0" applyFill="1" applyBorder="1" applyAlignment="1">
      <alignment vertical="center"/>
    </xf>
    <xf numFmtId="0" fontId="6" fillId="9" borderId="3" xfId="0" applyFont="1" applyFill="1" applyBorder="1" applyAlignment="1">
      <alignment vertical="center" wrapText="1"/>
    </xf>
    <xf numFmtId="0" fontId="2" fillId="9" borderId="3" xfId="0" applyFont="1" applyFill="1" applyBorder="1" applyAlignment="1">
      <alignment vertical="center" wrapText="1"/>
    </xf>
    <xf numFmtId="0" fontId="0" fillId="9" borderId="3" xfId="0" applyFill="1" applyBorder="1" applyAlignment="1">
      <alignment vertical="center"/>
    </xf>
    <xf numFmtId="0" fontId="6" fillId="10" borderId="0" xfId="0" applyFont="1" applyFill="1" applyBorder="1" applyAlignment="1">
      <alignment horizontal="center" vertical="center" wrapText="1"/>
    </xf>
    <xf numFmtId="2" fontId="6" fillId="10" borderId="20" xfId="0" applyNumberFormat="1" applyFont="1" applyFill="1" applyBorder="1" applyAlignment="1">
      <alignment horizontal="center" vertical="center"/>
    </xf>
    <xf numFmtId="2" fontId="6" fillId="10" borderId="0" xfId="0" applyNumberFormat="1" applyFont="1" applyFill="1" applyBorder="1" applyAlignment="1">
      <alignment horizontal="center" vertical="center"/>
    </xf>
    <xf numFmtId="2" fontId="6" fillId="10" borderId="24" xfId="0" applyNumberFormat="1" applyFont="1" applyFill="1" applyBorder="1" applyAlignment="1">
      <alignment horizontal="center" vertical="center"/>
    </xf>
    <xf numFmtId="2" fontId="6" fillId="10" borderId="14" xfId="0" applyNumberFormat="1" applyFont="1" applyFill="1" applyBorder="1" applyAlignment="1">
      <alignment horizontal="center" vertical="center"/>
    </xf>
    <xf numFmtId="2" fontId="2" fillId="10" borderId="0" xfId="0" applyNumberFormat="1" applyFont="1" applyFill="1" applyBorder="1" applyAlignment="1">
      <alignment horizontal="center" vertical="center"/>
    </xf>
    <xf numFmtId="2" fontId="2" fillId="8" borderId="23" xfId="0" applyNumberFormat="1" applyFont="1" applyFill="1" applyBorder="1" applyAlignment="1">
      <alignment horizontal="center"/>
    </xf>
    <xf numFmtId="2" fontId="2" fillId="8" borderId="0" xfId="0" applyNumberFormat="1" applyFont="1" applyFill="1" applyBorder="1" applyAlignment="1">
      <alignment horizontal="center"/>
    </xf>
    <xf numFmtId="2" fontId="2" fillId="8" borderId="21" xfId="0" applyNumberFormat="1" applyFont="1" applyFill="1" applyBorder="1" applyAlignment="1">
      <alignment horizontal="center"/>
    </xf>
    <xf numFmtId="2" fontId="2" fillId="10" borderId="21" xfId="0" applyNumberFormat="1" applyFont="1" applyFill="1" applyBorder="1" applyAlignment="1">
      <alignment horizontal="center" vertical="center"/>
    </xf>
    <xf numFmtId="0" fontId="0" fillId="11" borderId="0" xfId="0" applyFill="1" applyBorder="1"/>
    <xf numFmtId="0" fontId="6" fillId="11" borderId="0" xfId="0" applyFont="1" applyFill="1" applyBorder="1" applyAlignment="1">
      <alignment vertical="center" wrapText="1"/>
    </xf>
    <xf numFmtId="0" fontId="2" fillId="11" borderId="0" xfId="0" applyFont="1" applyFill="1" applyBorder="1" applyAlignment="1">
      <alignment vertical="center" wrapText="1"/>
    </xf>
    <xf numFmtId="0" fontId="0" fillId="11" borderId="0" xfId="0" applyFill="1" applyBorder="1" applyAlignment="1">
      <alignment vertical="center"/>
    </xf>
    <xf numFmtId="0" fontId="2" fillId="9" borderId="4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0" fontId="2" fillId="0" borderId="0" xfId="0" applyFont="1"/>
    <xf numFmtId="3" fontId="0" fillId="0" borderId="0" xfId="0" applyNumberFormat="1"/>
    <xf numFmtId="0" fontId="2" fillId="0" borderId="0" xfId="0" applyFont="1" applyAlignment="1">
      <alignment horizontal="left"/>
    </xf>
    <xf numFmtId="2" fontId="6" fillId="6" borderId="3" xfId="0" applyNumberFormat="1" applyFont="1" applyFill="1" applyBorder="1" applyAlignment="1">
      <alignment horizontal="center" vertical="center" wrapText="1"/>
    </xf>
    <xf numFmtId="2" fontId="6" fillId="6" borderId="4" xfId="0" applyNumberFormat="1" applyFont="1" applyFill="1" applyBorder="1" applyAlignment="1">
      <alignment horizontal="center" vertical="center" wrapText="1"/>
    </xf>
    <xf numFmtId="2" fontId="6" fillId="6" borderId="2" xfId="0" applyNumberFormat="1" applyFont="1" applyFill="1" applyBorder="1" applyAlignment="1">
      <alignment horizontal="center" vertical="center" wrapText="1"/>
    </xf>
    <xf numFmtId="2" fontId="20" fillId="0" borderId="0" xfId="0" applyNumberFormat="1" applyFont="1" applyAlignment="1">
      <alignment horizontal="center"/>
    </xf>
    <xf numFmtId="0" fontId="22" fillId="14" borderId="27" xfId="0" applyFont="1" applyFill="1" applyBorder="1"/>
    <xf numFmtId="0" fontId="21" fillId="14" borderId="27" xfId="1" applyFont="1" applyFill="1" applyBorder="1" applyAlignment="1" applyProtection="1"/>
    <xf numFmtId="166" fontId="0" fillId="0" borderId="0" xfId="0" applyNumberFormat="1"/>
    <xf numFmtId="164" fontId="3" fillId="4" borderId="15" xfId="0" applyNumberFormat="1" applyFont="1" applyFill="1" applyBorder="1" applyAlignment="1">
      <alignment horizontal="center"/>
    </xf>
    <xf numFmtId="164" fontId="3" fillId="4" borderId="5" xfId="0" applyNumberFormat="1" applyFont="1" applyFill="1" applyBorder="1" applyAlignment="1">
      <alignment horizontal="center"/>
    </xf>
    <xf numFmtId="0" fontId="3" fillId="15" borderId="28" xfId="0" applyFont="1" applyFill="1" applyBorder="1" applyAlignment="1">
      <alignment horizontal="center"/>
    </xf>
    <xf numFmtId="0" fontId="3" fillId="15" borderId="29" xfId="0" applyFont="1" applyFill="1" applyBorder="1" applyAlignment="1">
      <alignment horizontal="center"/>
    </xf>
    <xf numFmtId="2" fontId="6" fillId="5" borderId="0" xfId="0" applyNumberFormat="1" applyFont="1" applyFill="1" applyBorder="1" applyAlignment="1">
      <alignment horizontal="center"/>
    </xf>
    <xf numFmtId="4" fontId="3" fillId="4" borderId="13" xfId="2" applyNumberFormat="1" applyFont="1" applyFill="1" applyBorder="1" applyAlignment="1">
      <alignment horizontal="center" vertical="center"/>
    </xf>
    <xf numFmtId="4" fontId="5" fillId="4" borderId="5" xfId="2" applyNumberFormat="1" applyFont="1" applyFill="1" applyBorder="1" applyAlignment="1">
      <alignment horizontal="center" vertical="center"/>
    </xf>
    <xf numFmtId="4" fontId="5" fillId="4" borderId="6" xfId="2" applyNumberFormat="1" applyFont="1" applyFill="1" applyBorder="1" applyAlignment="1">
      <alignment horizontal="center" vertical="center"/>
    </xf>
    <xf numFmtId="4" fontId="3" fillId="4" borderId="9" xfId="2" applyNumberFormat="1" applyFont="1" applyFill="1" applyBorder="1" applyAlignment="1">
      <alignment horizontal="center" vertical="center"/>
    </xf>
    <xf numFmtId="4" fontId="3" fillId="4" borderId="15" xfId="2" applyNumberFormat="1" applyFont="1" applyFill="1" applyBorder="1" applyAlignment="1">
      <alignment horizontal="center" vertical="center"/>
    </xf>
    <xf numFmtId="4" fontId="3" fillId="4" borderId="5" xfId="2" applyNumberFormat="1" applyFont="1" applyFill="1" applyBorder="1" applyAlignment="1">
      <alignment horizontal="center" vertical="center"/>
    </xf>
    <xf numFmtId="2" fontId="1" fillId="6" borderId="14" xfId="0" applyNumberFormat="1" applyFont="1" applyFill="1" applyBorder="1" applyAlignment="1">
      <alignment horizontal="center" vertical="center"/>
    </xf>
    <xf numFmtId="2" fontId="1" fillId="8" borderId="14" xfId="0" applyNumberFormat="1" applyFont="1" applyFill="1" applyBorder="1" applyAlignment="1">
      <alignment horizontal="center" vertical="center"/>
    </xf>
    <xf numFmtId="2" fontId="1" fillId="8" borderId="25" xfId="0" applyNumberFormat="1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3" fontId="0" fillId="0" borderId="0" xfId="0" applyNumberFormat="1" applyFill="1" applyBorder="1" applyAlignment="1">
      <alignment horizontal="center" vertical="center"/>
    </xf>
    <xf numFmtId="0" fontId="0" fillId="0" borderId="0" xfId="0" applyFill="1"/>
    <xf numFmtId="2" fontId="0" fillId="0" borderId="0" xfId="0" applyNumberFormat="1"/>
    <xf numFmtId="0" fontId="0" fillId="0" borderId="0" xfId="0" applyFill="1" applyBorder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2" fontId="0" fillId="0" borderId="0" xfId="0" applyNumberFormat="1" applyFill="1" applyBorder="1" applyAlignment="1">
      <alignment horizontal="center"/>
    </xf>
    <xf numFmtId="2" fontId="0" fillId="11" borderId="0" xfId="0" applyNumberFormat="1" applyFill="1" applyBorder="1"/>
    <xf numFmtId="2" fontId="6" fillId="10" borderId="25" xfId="0" applyNumberFormat="1" applyFont="1" applyFill="1" applyBorder="1" applyAlignment="1">
      <alignment horizontal="center" vertical="center"/>
    </xf>
    <xf numFmtId="165" fontId="0" fillId="0" borderId="0" xfId="0" applyNumberFormat="1"/>
    <xf numFmtId="0" fontId="1" fillId="2" borderId="0" xfId="0" applyFont="1" applyFill="1"/>
    <xf numFmtId="3" fontId="0" fillId="0" borderId="0" xfId="0" applyNumberFormat="1" applyAlignment="1">
      <alignment horizontal="center" vertical="center"/>
    </xf>
    <xf numFmtId="0" fontId="1" fillId="0" borderId="0" xfId="0" applyFont="1"/>
    <xf numFmtId="165" fontId="1" fillId="0" borderId="0" xfId="0" applyNumberFormat="1" applyFont="1" applyAlignment="1">
      <alignment horizontal="center"/>
    </xf>
    <xf numFmtId="0" fontId="20" fillId="0" borderId="0" xfId="0" applyFont="1" applyFill="1"/>
    <xf numFmtId="0" fontId="20" fillId="0" borderId="0" xfId="0" applyFont="1"/>
    <xf numFmtId="0" fontId="23" fillId="0" borderId="0" xfId="0" applyFont="1"/>
    <xf numFmtId="164" fontId="11" fillId="4" borderId="30" xfId="0" applyNumberFormat="1" applyFont="1" applyFill="1" applyBorder="1" applyAlignment="1">
      <alignment horizontal="center"/>
    </xf>
    <xf numFmtId="164" fontId="5" fillId="4" borderId="30" xfId="2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vertical="center"/>
    </xf>
    <xf numFmtId="0" fontId="13" fillId="0" borderId="2" xfId="0" applyFont="1" applyFill="1" applyBorder="1" applyAlignment="1">
      <alignment vertical="center"/>
    </xf>
    <xf numFmtId="164" fontId="3" fillId="4" borderId="10" xfId="2" applyNumberFormat="1" applyFont="1" applyFill="1" applyBorder="1" applyAlignment="1">
      <alignment horizontal="center" vertical="center"/>
    </xf>
    <xf numFmtId="2" fontId="1" fillId="6" borderId="0" xfId="0" applyNumberFormat="1" applyFont="1" applyFill="1" applyBorder="1" applyAlignment="1">
      <alignment horizontal="center"/>
    </xf>
    <xf numFmtId="4" fontId="5" fillId="4" borderId="30" xfId="2" applyNumberFormat="1" applyFont="1" applyFill="1" applyBorder="1" applyAlignment="1">
      <alignment horizontal="center" vertical="center"/>
    </xf>
    <xf numFmtId="0" fontId="26" fillId="0" borderId="0" xfId="0" applyFont="1"/>
    <xf numFmtId="0" fontId="27" fillId="20" borderId="2" xfId="0" applyFont="1" applyFill="1" applyBorder="1" applyAlignment="1">
      <alignment horizontal="center" vertical="center"/>
    </xf>
    <xf numFmtId="0" fontId="27" fillId="20" borderId="3" xfId="0" applyFont="1" applyFill="1" applyBorder="1" applyAlignment="1">
      <alignment horizontal="center" vertical="center"/>
    </xf>
    <xf numFmtId="0" fontId="27" fillId="20" borderId="4" xfId="0" applyFont="1" applyFill="1" applyBorder="1" applyAlignment="1">
      <alignment horizontal="center" vertical="center"/>
    </xf>
    <xf numFmtId="0" fontId="1" fillId="21" borderId="0" xfId="0" applyFont="1" applyFill="1"/>
    <xf numFmtId="2" fontId="0" fillId="21" borderId="0" xfId="0" applyNumberFormat="1" applyFill="1" applyAlignment="1">
      <alignment horizontal="center"/>
    </xf>
    <xf numFmtId="0" fontId="25" fillId="0" borderId="0" xfId="0" applyFont="1"/>
    <xf numFmtId="0" fontId="21" fillId="14" borderId="31" xfId="1" applyFont="1" applyFill="1" applyBorder="1" applyAlignment="1" applyProtection="1"/>
    <xf numFmtId="0" fontId="0" fillId="13" borderId="23" xfId="0" applyFill="1" applyBorder="1"/>
    <xf numFmtId="0" fontId="20" fillId="11" borderId="26" xfId="0" applyFont="1" applyFill="1" applyBorder="1"/>
    <xf numFmtId="0" fontId="0" fillId="13" borderId="0" xfId="0" applyFill="1" applyBorder="1"/>
    <xf numFmtId="0" fontId="20" fillId="11" borderId="21" xfId="0" applyFont="1" applyFill="1" applyBorder="1"/>
    <xf numFmtId="0" fontId="0" fillId="13" borderId="14" xfId="0" applyFill="1" applyBorder="1"/>
    <xf numFmtId="0" fontId="20" fillId="11" borderId="25" xfId="0" applyFont="1" applyFill="1" applyBorder="1"/>
    <xf numFmtId="164" fontId="3" fillId="4" borderId="32" xfId="2" applyNumberFormat="1" applyFont="1" applyFill="1" applyBorder="1" applyAlignment="1">
      <alignment horizontal="center" vertical="center"/>
    </xf>
    <xf numFmtId="3" fontId="0" fillId="4" borderId="30" xfId="0" applyNumberFormat="1" applyFill="1" applyBorder="1" applyAlignment="1">
      <alignment horizontal="center" vertical="center"/>
    </xf>
    <xf numFmtId="164" fontId="28" fillId="4" borderId="8" xfId="2" applyNumberFormat="1" applyFont="1" applyFill="1" applyBorder="1" applyAlignment="1">
      <alignment horizontal="center" vertical="center"/>
    </xf>
    <xf numFmtId="2" fontId="6" fillId="5" borderId="32" xfId="0" applyNumberFormat="1" applyFont="1" applyFill="1" applyBorder="1" applyAlignment="1">
      <alignment horizontal="center"/>
    </xf>
    <xf numFmtId="2" fontId="6" fillId="5" borderId="33" xfId="0" applyNumberFormat="1" applyFont="1" applyFill="1" applyBorder="1" applyAlignment="1">
      <alignment horizontal="center"/>
    </xf>
    <xf numFmtId="2" fontId="6" fillId="5" borderId="34" xfId="0" applyNumberFormat="1" applyFont="1" applyFill="1" applyBorder="1" applyAlignment="1">
      <alignment horizontal="center"/>
    </xf>
    <xf numFmtId="0" fontId="14" fillId="13" borderId="30" xfId="0" applyFont="1" applyFill="1" applyBorder="1"/>
    <xf numFmtId="0" fontId="14" fillId="13" borderId="0" xfId="0" applyFont="1" applyFill="1" applyBorder="1"/>
    <xf numFmtId="0" fontId="22" fillId="14" borderId="35" xfId="0" applyFont="1" applyFill="1" applyBorder="1"/>
    <xf numFmtId="0" fontId="25" fillId="0" borderId="0" xfId="0" applyFont="1" applyFill="1"/>
    <xf numFmtId="164" fontId="3" fillId="4" borderId="34" xfId="2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0" fontId="30" fillId="0" borderId="0" xfId="0" applyFont="1" applyFill="1" applyBorder="1" applyAlignment="1">
      <alignment vertical="center"/>
    </xf>
    <xf numFmtId="2" fontId="0" fillId="6" borderId="0" xfId="0" applyNumberFormat="1" applyFill="1" applyAlignment="1">
      <alignment horizontal="center"/>
    </xf>
    <xf numFmtId="2" fontId="6" fillId="6" borderId="0" xfId="0" applyNumberFormat="1" applyFont="1" applyFill="1" applyAlignment="1">
      <alignment horizontal="center"/>
    </xf>
    <xf numFmtId="2" fontId="6" fillId="6" borderId="5" xfId="0" applyNumberFormat="1" applyFont="1" applyFill="1" applyBorder="1" applyAlignment="1">
      <alignment horizontal="center"/>
    </xf>
    <xf numFmtId="2" fontId="20" fillId="0" borderId="0" xfId="0" applyNumberFormat="1" applyFont="1" applyFill="1"/>
    <xf numFmtId="0" fontId="18" fillId="16" borderId="22" xfId="0" applyFont="1" applyFill="1" applyBorder="1" applyAlignment="1">
      <alignment horizontal="center" vertical="center" textRotation="90"/>
    </xf>
    <xf numFmtId="0" fontId="18" fillId="16" borderId="20" xfId="0" applyFont="1" applyFill="1" applyBorder="1" applyAlignment="1">
      <alignment horizontal="center" vertical="center" textRotation="90"/>
    </xf>
    <xf numFmtId="0" fontId="18" fillId="16" borderId="24" xfId="0" applyFont="1" applyFill="1" applyBorder="1" applyAlignment="1">
      <alignment horizontal="center" vertical="center" textRotation="90"/>
    </xf>
    <xf numFmtId="0" fontId="20" fillId="11" borderId="36" xfId="0" applyFont="1" applyFill="1" applyBorder="1" applyAlignment="1">
      <alignment horizontal="center"/>
    </xf>
    <xf numFmtId="0" fontId="20" fillId="11" borderId="37" xfId="0" applyFont="1" applyFill="1" applyBorder="1" applyAlignment="1">
      <alignment horizontal="center"/>
    </xf>
    <xf numFmtId="0" fontId="20" fillId="11" borderId="35" xfId="0" applyFont="1" applyFill="1" applyBorder="1" applyAlignment="1">
      <alignment horizontal="center"/>
    </xf>
    <xf numFmtId="0" fontId="13" fillId="14" borderId="2" xfId="0" applyFont="1" applyFill="1" applyBorder="1" applyAlignment="1">
      <alignment horizontal="left" vertical="center"/>
    </xf>
    <xf numFmtId="0" fontId="13" fillId="14" borderId="3" xfId="0" applyFont="1" applyFill="1" applyBorder="1" applyAlignment="1">
      <alignment horizontal="left" vertical="center"/>
    </xf>
    <xf numFmtId="0" fontId="13" fillId="14" borderId="4" xfId="0" applyFont="1" applyFill="1" applyBorder="1" applyAlignment="1">
      <alignment horizontal="left" vertical="center"/>
    </xf>
    <xf numFmtId="2" fontId="12" fillId="0" borderId="0" xfId="0" applyNumberFormat="1" applyFont="1" applyAlignment="1">
      <alignment horizontal="left"/>
    </xf>
    <xf numFmtId="2" fontId="0" fillId="0" borderId="0" xfId="0" applyNumberFormat="1" applyAlignment="1">
      <alignment horizontal="left"/>
    </xf>
    <xf numFmtId="2" fontId="0" fillId="0" borderId="0" xfId="0" applyNumberFormat="1" applyAlignment="1"/>
    <xf numFmtId="0" fontId="13" fillId="12" borderId="2" xfId="0" applyFont="1" applyFill="1" applyBorder="1" applyAlignment="1">
      <alignment horizontal="left" vertical="center"/>
    </xf>
    <xf numFmtId="0" fontId="13" fillId="12" borderId="3" xfId="0" applyFont="1" applyFill="1" applyBorder="1" applyAlignment="1">
      <alignment horizontal="left" vertical="center"/>
    </xf>
    <xf numFmtId="0" fontId="13" fillId="12" borderId="4" xfId="0" applyFont="1" applyFill="1" applyBorder="1" applyAlignment="1">
      <alignment horizontal="left" vertic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6" borderId="2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0" fillId="6" borderId="3" xfId="0" applyFill="1" applyBorder="1" applyAlignment="1">
      <alignment vertical="center"/>
    </xf>
    <xf numFmtId="0" fontId="0" fillId="6" borderId="4" xfId="0" applyFill="1" applyBorder="1" applyAlignment="1">
      <alignment vertical="center"/>
    </xf>
    <xf numFmtId="0" fontId="0" fillId="0" borderId="3" xfId="0" applyBorder="1" applyAlignment="1">
      <alignment vertical="center"/>
    </xf>
    <xf numFmtId="0" fontId="9" fillId="5" borderId="22" xfId="0" applyFont="1" applyFill="1" applyBorder="1" applyAlignment="1">
      <alignment horizontal="center" vertical="center"/>
    </xf>
    <xf numFmtId="0" fontId="10" fillId="5" borderId="23" xfId="0" applyFont="1" applyFill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26" xfId="0" applyBorder="1" applyAlignment="1">
      <alignment vertical="center"/>
    </xf>
    <xf numFmtId="0" fontId="15" fillId="17" borderId="2" xfId="0" applyFont="1" applyFill="1" applyBorder="1" applyAlignment="1">
      <alignment horizontal="center" vertical="center"/>
    </xf>
    <xf numFmtId="0" fontId="15" fillId="17" borderId="3" xfId="0" applyFont="1" applyFill="1" applyBorder="1" applyAlignment="1">
      <alignment vertical="center"/>
    </xf>
    <xf numFmtId="0" fontId="15" fillId="17" borderId="4" xfId="0" applyFont="1" applyFill="1" applyBorder="1" applyAlignment="1">
      <alignment vertical="center"/>
    </xf>
    <xf numFmtId="0" fontId="17" fillId="18" borderId="2" xfId="0" applyFont="1" applyFill="1" applyBorder="1" applyAlignment="1">
      <alignment horizontal="center"/>
    </xf>
    <xf numFmtId="0" fontId="17" fillId="18" borderId="3" xfId="0" applyFont="1" applyFill="1" applyBorder="1" applyAlignment="1">
      <alignment horizontal="center"/>
    </xf>
    <xf numFmtId="0" fontId="17" fillId="18" borderId="4" xfId="0" applyFont="1" applyFill="1" applyBorder="1" applyAlignment="1">
      <alignment horizontal="center"/>
    </xf>
    <xf numFmtId="0" fontId="16" fillId="19" borderId="2" xfId="0" applyFont="1" applyFill="1" applyBorder="1" applyAlignment="1">
      <alignment horizontal="center" vertical="center"/>
    </xf>
    <xf numFmtId="0" fontId="16" fillId="19" borderId="3" xfId="0" applyFont="1" applyFill="1" applyBorder="1" applyAlignment="1">
      <alignment horizontal="center" vertical="center"/>
    </xf>
    <xf numFmtId="0" fontId="16" fillId="19" borderId="4" xfId="0" applyFont="1" applyFill="1" applyBorder="1" applyAlignment="1">
      <alignment horizontal="center" vertical="center"/>
    </xf>
    <xf numFmtId="2" fontId="16" fillId="19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1" fillId="4" borderId="30" xfId="3" applyNumberFormat="1" applyFont="1" applyFill="1" applyBorder="1" applyAlignment="1">
      <alignment horizontal="center"/>
    </xf>
  </cellXfs>
  <cellStyles count="8">
    <cellStyle name="Comma 2" xfId="5"/>
    <cellStyle name="Hyperlink" xfId="1" builtinId="8"/>
    <cellStyle name="Normal" xfId="0" builtinId="0"/>
    <cellStyle name="Normal 2" xfId="4"/>
    <cellStyle name="Normal 3" xfId="6"/>
    <cellStyle name="Normal 4" xfId="7"/>
    <cellStyle name="Normal_Sheet1" xfId="2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872757829090133E-2"/>
          <c:y val="1.9647357358338707E-2"/>
          <c:w val="0.94639564461386483"/>
          <c:h val="0.88773613879177959"/>
        </c:manualLayout>
      </c:layout>
      <c:lineChart>
        <c:grouping val="standard"/>
        <c:varyColors val="0"/>
        <c:ser>
          <c:idx val="0"/>
          <c:order val="0"/>
          <c:tx>
            <c:strRef>
              <c:f>Annual!$A$80</c:f>
              <c:strCache>
                <c:ptCount val="1"/>
                <c:pt idx="0">
                  <c:v>SA - Annual Gross Operating Surplus</c:v>
                </c:pt>
              </c:strCache>
            </c:strRef>
          </c:tx>
          <c:cat>
            <c:strRef>
              <c:f>Annual!$C$84:$V$84</c:f>
              <c:strCache>
                <c:ptCount val="2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</c:strCache>
            </c:strRef>
          </c:cat>
          <c:val>
            <c:numRef>
              <c:f>Annual!$C$80:$V$80</c:f>
              <c:numCache>
                <c:formatCode>#,##0.00</c:formatCode>
                <c:ptCount val="20"/>
                <c:pt idx="0">
                  <c:v>13.553684061027433</c:v>
                </c:pt>
                <c:pt idx="1">
                  <c:v>11.097660914673005</c:v>
                </c:pt>
                <c:pt idx="2">
                  <c:v>5.2237060440087726</c:v>
                </c:pt>
                <c:pt idx="3">
                  <c:v>10.564998436447249</c:v>
                </c:pt>
                <c:pt idx="4">
                  <c:v>18.210759960739804</c:v>
                </c:pt>
                <c:pt idx="5">
                  <c:v>14.424877037458888</c:v>
                </c:pt>
                <c:pt idx="6">
                  <c:v>21.832591105778214</c:v>
                </c:pt>
                <c:pt idx="7">
                  <c:v>7.6275838243095198</c:v>
                </c:pt>
                <c:pt idx="8">
                  <c:v>10.308066175967223</c:v>
                </c:pt>
                <c:pt idx="9">
                  <c:v>10.596339716277814</c:v>
                </c:pt>
                <c:pt idx="10">
                  <c:v>12.232801615493791</c:v>
                </c:pt>
                <c:pt idx="11">
                  <c:v>15.566349260786266</c:v>
                </c:pt>
                <c:pt idx="12">
                  <c:v>13.118029155763841</c:v>
                </c:pt>
                <c:pt idx="13">
                  <c:v>4.881421900058843</c:v>
                </c:pt>
                <c:pt idx="14">
                  <c:v>7.6177454557051796</c:v>
                </c:pt>
                <c:pt idx="15">
                  <c:v>8.3219364665888236</c:v>
                </c:pt>
                <c:pt idx="16">
                  <c:v>6.4390364798606425</c:v>
                </c:pt>
                <c:pt idx="17">
                  <c:v>7.7723041971217803</c:v>
                </c:pt>
                <c:pt idx="18">
                  <c:v>6.391423490822377</c:v>
                </c:pt>
                <c:pt idx="19">
                  <c:v>1.8709683948556193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Annual!$A$100</c:f>
              <c:strCache>
                <c:ptCount val="1"/>
                <c:pt idx="0">
                  <c:v>KZN - Annual Gross Operating Surplus</c:v>
                </c:pt>
              </c:strCache>
            </c:strRef>
          </c:tx>
          <c:cat>
            <c:strRef>
              <c:f>Annual!$C$84:$V$84</c:f>
              <c:strCache>
                <c:ptCount val="2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</c:strCache>
            </c:strRef>
          </c:cat>
          <c:val>
            <c:numRef>
              <c:f>Annual!$C$100:$V$100</c:f>
              <c:numCache>
                <c:formatCode>#,##0.00</c:formatCode>
                <c:ptCount val="20"/>
                <c:pt idx="0">
                  <c:v>12.943021259508983</c:v>
                </c:pt>
                <c:pt idx="1">
                  <c:v>11.051523087394157</c:v>
                </c:pt>
                <c:pt idx="2">
                  <c:v>4.2669280208419886</c:v>
                </c:pt>
                <c:pt idx="3">
                  <c:v>8.3165847354861206</c:v>
                </c:pt>
                <c:pt idx="4">
                  <c:v>16.714984426719468</c:v>
                </c:pt>
                <c:pt idx="5">
                  <c:v>15.015604803439262</c:v>
                </c:pt>
                <c:pt idx="6">
                  <c:v>19.462265304837111</c:v>
                </c:pt>
                <c:pt idx="7">
                  <c:v>9.9552209190337546</c:v>
                </c:pt>
                <c:pt idx="8">
                  <c:v>10.477590222628775</c:v>
                </c:pt>
                <c:pt idx="9">
                  <c:v>9.7988526323873852</c:v>
                </c:pt>
                <c:pt idx="10">
                  <c:v>10.587908792331433</c:v>
                </c:pt>
                <c:pt idx="11">
                  <c:v>15.373596680210985</c:v>
                </c:pt>
                <c:pt idx="12">
                  <c:v>12.52788720199646</c:v>
                </c:pt>
                <c:pt idx="13">
                  <c:v>4.7048130964759398</c:v>
                </c:pt>
                <c:pt idx="14">
                  <c:v>6.2055373162534728</c:v>
                </c:pt>
                <c:pt idx="15">
                  <c:v>8.0801254021233682</c:v>
                </c:pt>
                <c:pt idx="16">
                  <c:v>6.4037478070030573</c:v>
                </c:pt>
                <c:pt idx="17">
                  <c:v>8.2548692190754718</c:v>
                </c:pt>
                <c:pt idx="18">
                  <c:v>8.0718120362845411</c:v>
                </c:pt>
                <c:pt idx="19">
                  <c:v>2.254923099335099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9942272"/>
        <c:axId val="429943808"/>
      </c:lineChart>
      <c:catAx>
        <c:axId val="4299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ZA"/>
            </a:pPr>
            <a:endParaRPr lang="en-US"/>
          </a:p>
        </c:txPr>
        <c:crossAx val="429943808"/>
        <c:crosses val="autoZero"/>
        <c:auto val="1"/>
        <c:lblAlgn val="ctr"/>
        <c:lblOffset val="100"/>
        <c:noMultiLvlLbl val="0"/>
      </c:catAx>
      <c:valAx>
        <c:axId val="429943808"/>
        <c:scaling>
          <c:orientation val="minMax"/>
        </c:scaling>
        <c:delete val="0"/>
        <c:axPos val="l"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lang="en-ZA"/>
            </a:pPr>
            <a:endParaRPr lang="en-US"/>
          </a:p>
        </c:txPr>
        <c:crossAx val="4299422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6859976326489235"/>
          <c:y val="3.5040350246675601E-2"/>
          <c:w val="0.43579311409603105"/>
          <c:h val="0.15769595190642888"/>
        </c:manualLayout>
      </c:layout>
      <c:overlay val="0"/>
      <c:txPr>
        <a:bodyPr/>
        <a:lstStyle/>
        <a:p>
          <a:pPr>
            <a:defRPr lang="en-ZA" sz="1200"/>
          </a:pPr>
          <a:endParaRPr lang="en-US"/>
        </a:p>
      </c:txPr>
    </c:legend>
    <c:plotVisOnly val="1"/>
    <c:dispBlanksAs val="gap"/>
    <c:showDLblsOverMax val="0"/>
  </c:chart>
  <c:spPr>
    <a:solidFill>
      <a:schemeClr val="accent3">
        <a:lumMod val="40000"/>
        <a:lumOff val="60000"/>
      </a:schemeClr>
    </a:solidFill>
  </c:spPr>
  <c:printSettings>
    <c:headerFooter/>
    <c:pageMargins b="0.75000000000000766" l="0.70000000000000062" r="0.70000000000000062" t="0.75000000000000766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9.1140046518575421E-2"/>
          <c:y val="2.5555555555555581E-2"/>
          <c:w val="0.90731851390770057"/>
          <c:h val="0.8700028320404851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'Growth Rates Annual'!$F$2</c:f>
              <c:strCache>
                <c:ptCount val="1"/>
                <c:pt idx="0">
                  <c:v>Manufacturing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'Growth Rates Annual'!$A$23</c:f>
              <c:strCache>
                <c:ptCount val="1"/>
                <c:pt idx="0">
                  <c:v>Average Year on Year Growth Rate</c:v>
                </c:pt>
              </c:strCache>
            </c:strRef>
          </c:cat>
          <c:val>
            <c:numRef>
              <c:f>'Growth Rates Annual'!$F$23</c:f>
              <c:numCache>
                <c:formatCode>0.00</c:formatCode>
                <c:ptCount val="1"/>
                <c:pt idx="0">
                  <c:v>6.2269499065357836</c:v>
                </c:pt>
              </c:numCache>
            </c:numRef>
          </c:val>
          <c:shape val="cylinder"/>
        </c:ser>
        <c:ser>
          <c:idx val="1"/>
          <c:order val="1"/>
          <c:tx>
            <c:strRef>
              <c:f>'Growth Rates Annual'!$G$2</c:f>
              <c:strCache>
                <c:ptCount val="1"/>
                <c:pt idx="0">
                  <c:v>Electricity, gas and water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'Growth Rates Annual'!$G$23</c:f>
              <c:numCache>
                <c:formatCode>0.00</c:formatCode>
                <c:ptCount val="1"/>
                <c:pt idx="0">
                  <c:v>11.848909608338605</c:v>
                </c:pt>
              </c:numCache>
            </c:numRef>
          </c:val>
          <c:shape val="cylinder"/>
        </c:ser>
        <c:ser>
          <c:idx val="2"/>
          <c:order val="2"/>
          <c:tx>
            <c:strRef>
              <c:f>'Growth Rates Annual'!$H$2</c:f>
              <c:strCache>
                <c:ptCount val="1"/>
                <c:pt idx="0">
                  <c:v>Construction</c:v>
                </c:pt>
              </c:strCache>
            </c:strRef>
          </c:tx>
          <c:spPr>
            <a:solidFill>
              <a:srgbClr val="FFC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'Growth Rates Annual'!$H$23</c:f>
              <c:numCache>
                <c:formatCode>0.00</c:formatCode>
                <c:ptCount val="1"/>
                <c:pt idx="0">
                  <c:v>13.005577966134911</c:v>
                </c:pt>
              </c:numCache>
            </c:numRef>
          </c:val>
          <c:shape val="cylinder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89713024"/>
        <c:axId val="494601344"/>
        <c:axId val="0"/>
      </c:bar3DChart>
      <c:catAx>
        <c:axId val="48971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ZA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94601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94601344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ZA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9713024"/>
        <c:crosses val="autoZero"/>
        <c:crossBetween val="between"/>
      </c:valAx>
      <c:spPr>
        <a:solidFill>
          <a:srgbClr val="9BBB59">
            <a:lumMod val="60000"/>
            <a:lumOff val="40000"/>
          </a:srgbClr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1.055482765785134E-2"/>
          <c:y val="1.2601626016260307E-2"/>
          <c:w val="0.65000072083073734"/>
          <c:h val="0.1000003200819411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ZA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788" r="0.75000000000000788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4628455533967339E-2"/>
          <c:y val="2.5470653377630131E-2"/>
          <c:w val="0.9188318971564845"/>
          <c:h val="0.8704333057018585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'Growth Rates Annual'!$J$2</c:f>
              <c:strCache>
                <c:ptCount val="1"/>
                <c:pt idx="0">
                  <c:v>Wholesale &amp; retail trade; hotels &amp; restaurants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'Growth Rates Annual'!$A$23</c:f>
              <c:strCache>
                <c:ptCount val="1"/>
                <c:pt idx="0">
                  <c:v>Average Year on Year Growth Rate</c:v>
                </c:pt>
              </c:strCache>
            </c:strRef>
          </c:cat>
          <c:val>
            <c:numRef>
              <c:f>'Growth Rates Annual'!$J$23</c:f>
              <c:numCache>
                <c:formatCode>0.00</c:formatCode>
                <c:ptCount val="1"/>
                <c:pt idx="0">
                  <c:v>11.58532806300172</c:v>
                </c:pt>
              </c:numCache>
            </c:numRef>
          </c:val>
          <c:shape val="cylinder"/>
        </c:ser>
        <c:ser>
          <c:idx val="1"/>
          <c:order val="1"/>
          <c:tx>
            <c:strRef>
              <c:f>'Growth Rates Annual'!$K$2</c:f>
              <c:strCache>
                <c:ptCount val="1"/>
                <c:pt idx="0">
                  <c:v>Transport , storage and communication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'Growth Rates Annual'!$K$23</c:f>
              <c:numCache>
                <c:formatCode>0.00</c:formatCode>
                <c:ptCount val="1"/>
                <c:pt idx="0">
                  <c:v>12.093335881067123</c:v>
                </c:pt>
              </c:numCache>
            </c:numRef>
          </c:val>
          <c:shape val="cylinder"/>
        </c:ser>
        <c:ser>
          <c:idx val="2"/>
          <c:order val="2"/>
          <c:tx>
            <c:strRef>
              <c:f>'Growth Rates Annual'!$L$2</c:f>
              <c:strCache>
                <c:ptCount val="1"/>
                <c:pt idx="0">
                  <c:v>Finance, real estate and business services</c:v>
                </c:pt>
              </c:strCache>
            </c:strRef>
          </c:tx>
          <c:spPr>
            <a:solidFill>
              <a:srgbClr val="04AC3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'Growth Rates Annual'!$L$23</c:f>
              <c:numCache>
                <c:formatCode>0.00</c:formatCode>
                <c:ptCount val="1"/>
                <c:pt idx="0">
                  <c:v>11.351712996145872</c:v>
                </c:pt>
              </c:numCache>
            </c:numRef>
          </c:val>
          <c:shape val="cylinder"/>
        </c:ser>
        <c:ser>
          <c:idx val="3"/>
          <c:order val="3"/>
          <c:tx>
            <c:strRef>
              <c:f>'Growth Rates Annual'!$M$2</c:f>
              <c:strCache>
                <c:ptCount val="1"/>
                <c:pt idx="0">
                  <c:v>Personal services</c:v>
                </c:pt>
              </c:strCache>
            </c:strRef>
          </c:tx>
          <c:spPr>
            <a:solidFill>
              <a:srgbClr val="007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'Growth Rates Annual'!$M$23</c:f>
              <c:numCache>
                <c:formatCode>0.00</c:formatCode>
                <c:ptCount val="1"/>
                <c:pt idx="0">
                  <c:v>11.511509608801973</c:v>
                </c:pt>
              </c:numCache>
            </c:numRef>
          </c:val>
          <c:shape val="cylinder"/>
        </c:ser>
        <c:ser>
          <c:idx val="4"/>
          <c:order val="4"/>
          <c:tx>
            <c:strRef>
              <c:f>'Growth Rates Annual'!$N$2</c:f>
              <c:strCache>
                <c:ptCount val="1"/>
                <c:pt idx="0">
                  <c:v>General government services</c:v>
                </c:pt>
              </c:strCache>
            </c:strRef>
          </c:tx>
          <c:spPr>
            <a:solidFill>
              <a:srgbClr val="7030A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'Growth Rates Annual'!$N$23</c:f>
              <c:numCache>
                <c:formatCode>0.00</c:formatCode>
                <c:ptCount val="1"/>
                <c:pt idx="0">
                  <c:v>9.6194870128292607</c:v>
                </c:pt>
              </c:numCache>
            </c:numRef>
          </c:val>
          <c:shape val="cylinder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94653824"/>
        <c:axId val="494655360"/>
        <c:axId val="0"/>
      </c:bar3DChart>
      <c:catAx>
        <c:axId val="49465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ZA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94655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94655360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ZA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94653824"/>
        <c:crosses val="autoZero"/>
        <c:crossBetween val="between"/>
      </c:valAx>
      <c:spPr>
        <a:solidFill>
          <a:srgbClr val="9BBB59">
            <a:lumMod val="60000"/>
            <a:lumOff val="40000"/>
          </a:srgbClr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50974060060674264"/>
          <c:y val="1.6611290640693041E-2"/>
          <c:w val="0.46266267852882031"/>
          <c:h val="0.2392031920865404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ZA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788" r="0.75000000000000788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092824791849423E-2"/>
          <c:y val="3.054382908018851E-2"/>
          <c:w val="0.91739244419935451"/>
          <c:h val="0.94582324268290063"/>
        </c:manualLayout>
      </c:layout>
      <c:lineChart>
        <c:grouping val="standard"/>
        <c:varyColors val="0"/>
        <c:ser>
          <c:idx val="0"/>
          <c:order val="0"/>
          <c:tx>
            <c:strRef>
              <c:f>'Growth Rates Annualised'!$B$2</c:f>
              <c:strCache>
                <c:ptCount val="1"/>
                <c:pt idx="0">
                  <c:v>Primary Industries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'Growth Rates Annualised'!$A$3:$A$83</c:f>
              <c:strCache>
                <c:ptCount val="81"/>
                <c:pt idx="0">
                  <c:v>1996q1</c:v>
                </c:pt>
                <c:pt idx="1">
                  <c:v>1996q2</c:v>
                </c:pt>
                <c:pt idx="2">
                  <c:v>1996q3</c:v>
                </c:pt>
                <c:pt idx="3">
                  <c:v>1996q4</c:v>
                </c:pt>
                <c:pt idx="4">
                  <c:v>1997q1</c:v>
                </c:pt>
                <c:pt idx="5">
                  <c:v>1997q2</c:v>
                </c:pt>
                <c:pt idx="6">
                  <c:v>1997q3</c:v>
                </c:pt>
                <c:pt idx="7">
                  <c:v>1997q4</c:v>
                </c:pt>
                <c:pt idx="8">
                  <c:v>1998q1</c:v>
                </c:pt>
                <c:pt idx="9">
                  <c:v>1998q2</c:v>
                </c:pt>
                <c:pt idx="10">
                  <c:v>1998q3</c:v>
                </c:pt>
                <c:pt idx="11">
                  <c:v>1998q4</c:v>
                </c:pt>
                <c:pt idx="12">
                  <c:v>1999q1</c:v>
                </c:pt>
                <c:pt idx="13">
                  <c:v>1999q2</c:v>
                </c:pt>
                <c:pt idx="14">
                  <c:v>1999q3</c:v>
                </c:pt>
                <c:pt idx="15">
                  <c:v>1999q4</c:v>
                </c:pt>
                <c:pt idx="16">
                  <c:v>2000q1</c:v>
                </c:pt>
                <c:pt idx="17">
                  <c:v>2000q2</c:v>
                </c:pt>
                <c:pt idx="18">
                  <c:v>2000q3</c:v>
                </c:pt>
                <c:pt idx="19">
                  <c:v>2000q4</c:v>
                </c:pt>
                <c:pt idx="20">
                  <c:v>2001q1</c:v>
                </c:pt>
                <c:pt idx="21">
                  <c:v>2001q2</c:v>
                </c:pt>
                <c:pt idx="22">
                  <c:v>2001q3</c:v>
                </c:pt>
                <c:pt idx="23">
                  <c:v>2001q4</c:v>
                </c:pt>
                <c:pt idx="24">
                  <c:v>2002q1</c:v>
                </c:pt>
                <c:pt idx="25">
                  <c:v>2002q2</c:v>
                </c:pt>
                <c:pt idx="26">
                  <c:v>2002q3</c:v>
                </c:pt>
                <c:pt idx="27">
                  <c:v>2002q4</c:v>
                </c:pt>
                <c:pt idx="28">
                  <c:v>2003q1</c:v>
                </c:pt>
                <c:pt idx="29">
                  <c:v>2003q2</c:v>
                </c:pt>
                <c:pt idx="30">
                  <c:v>2003q3</c:v>
                </c:pt>
                <c:pt idx="31">
                  <c:v>2003q4</c:v>
                </c:pt>
                <c:pt idx="32">
                  <c:v>2004q1</c:v>
                </c:pt>
                <c:pt idx="33">
                  <c:v>2004q2</c:v>
                </c:pt>
                <c:pt idx="34">
                  <c:v>2004q3</c:v>
                </c:pt>
                <c:pt idx="35">
                  <c:v>2004q4</c:v>
                </c:pt>
                <c:pt idx="36">
                  <c:v>2005q1</c:v>
                </c:pt>
                <c:pt idx="37">
                  <c:v>2005q2</c:v>
                </c:pt>
                <c:pt idx="38">
                  <c:v>2005q3</c:v>
                </c:pt>
                <c:pt idx="39">
                  <c:v>2005q4</c:v>
                </c:pt>
                <c:pt idx="40">
                  <c:v>2006q1</c:v>
                </c:pt>
                <c:pt idx="41">
                  <c:v>2006q2</c:v>
                </c:pt>
                <c:pt idx="42">
                  <c:v>2006q3</c:v>
                </c:pt>
                <c:pt idx="43">
                  <c:v>2006q4</c:v>
                </c:pt>
                <c:pt idx="44">
                  <c:v>2007q1</c:v>
                </c:pt>
                <c:pt idx="45">
                  <c:v>2007q2</c:v>
                </c:pt>
                <c:pt idx="46">
                  <c:v>2007q3</c:v>
                </c:pt>
                <c:pt idx="47">
                  <c:v>2007q4</c:v>
                </c:pt>
                <c:pt idx="48">
                  <c:v>2008q1</c:v>
                </c:pt>
                <c:pt idx="49">
                  <c:v>2008q2</c:v>
                </c:pt>
                <c:pt idx="50">
                  <c:v>2008q3</c:v>
                </c:pt>
                <c:pt idx="51">
                  <c:v>2008q4</c:v>
                </c:pt>
                <c:pt idx="52">
                  <c:v>2009q1</c:v>
                </c:pt>
                <c:pt idx="53">
                  <c:v>2009q2</c:v>
                </c:pt>
                <c:pt idx="54">
                  <c:v>2009q3</c:v>
                </c:pt>
                <c:pt idx="55">
                  <c:v>2009q4</c:v>
                </c:pt>
                <c:pt idx="56">
                  <c:v>2010q1</c:v>
                </c:pt>
                <c:pt idx="57">
                  <c:v>2010q2</c:v>
                </c:pt>
                <c:pt idx="58">
                  <c:v>2010q3</c:v>
                </c:pt>
                <c:pt idx="59">
                  <c:v>2010q4</c:v>
                </c:pt>
                <c:pt idx="60">
                  <c:v>2011q1</c:v>
                </c:pt>
                <c:pt idx="61">
                  <c:v>2011q2</c:v>
                </c:pt>
                <c:pt idx="62">
                  <c:v>2011q3</c:v>
                </c:pt>
                <c:pt idx="63">
                  <c:v>2011q4</c:v>
                </c:pt>
                <c:pt idx="64">
                  <c:v>2012q1</c:v>
                </c:pt>
                <c:pt idx="65">
                  <c:v>2012q2</c:v>
                </c:pt>
                <c:pt idx="66">
                  <c:v>2012q3</c:v>
                </c:pt>
                <c:pt idx="67">
                  <c:v>2012q4</c:v>
                </c:pt>
                <c:pt idx="68">
                  <c:v>2013q1</c:v>
                </c:pt>
                <c:pt idx="69">
                  <c:v>2013q2</c:v>
                </c:pt>
                <c:pt idx="70">
                  <c:v>2013q3</c:v>
                </c:pt>
                <c:pt idx="71">
                  <c:v>2013q4</c:v>
                </c:pt>
                <c:pt idx="72">
                  <c:v>2014q1</c:v>
                </c:pt>
                <c:pt idx="73">
                  <c:v>2014q2</c:v>
                </c:pt>
                <c:pt idx="74">
                  <c:v>2014q3</c:v>
                </c:pt>
                <c:pt idx="75">
                  <c:v>2014q4</c:v>
                </c:pt>
                <c:pt idx="76">
                  <c:v>2015q1</c:v>
                </c:pt>
                <c:pt idx="77">
                  <c:v>2015q2</c:v>
                </c:pt>
                <c:pt idx="78">
                  <c:v>2015q3</c:v>
                </c:pt>
                <c:pt idx="79">
                  <c:v>2015q4</c:v>
                </c:pt>
                <c:pt idx="80">
                  <c:v>2016q1</c:v>
                </c:pt>
              </c:strCache>
            </c:strRef>
          </c:cat>
          <c:val>
            <c:numRef>
              <c:f>'Growth Rates Annualised'!$B$3:$B$83</c:f>
              <c:numCache>
                <c:formatCode>0.00</c:formatCode>
                <c:ptCount val="81"/>
                <c:pt idx="0">
                  <c:v>0.19693662002484352</c:v>
                </c:pt>
                <c:pt idx="1">
                  <c:v>60.219676606272543</c:v>
                </c:pt>
                <c:pt idx="2">
                  <c:v>7.8349972990944332</c:v>
                </c:pt>
                <c:pt idx="3">
                  <c:v>2.2978667725261483</c:v>
                </c:pt>
                <c:pt idx="4">
                  <c:v>23.156239423901607</c:v>
                </c:pt>
                <c:pt idx="5">
                  <c:v>4.7964865559842567</c:v>
                </c:pt>
                <c:pt idx="6">
                  <c:v>-1.5305779453962916</c:v>
                </c:pt>
                <c:pt idx="7">
                  <c:v>-9.4080497156579668</c:v>
                </c:pt>
                <c:pt idx="8">
                  <c:v>16.980522072038315</c:v>
                </c:pt>
                <c:pt idx="9">
                  <c:v>4.5573067422051752</c:v>
                </c:pt>
                <c:pt idx="10">
                  <c:v>11.052572813526087</c:v>
                </c:pt>
                <c:pt idx="11">
                  <c:v>-14.445104869387688</c:v>
                </c:pt>
                <c:pt idx="12">
                  <c:v>-15.007108293178941</c:v>
                </c:pt>
                <c:pt idx="13">
                  <c:v>-8.3999437817769584E-2</c:v>
                </c:pt>
                <c:pt idx="14">
                  <c:v>-2.1733214393739866</c:v>
                </c:pt>
                <c:pt idx="15">
                  <c:v>-8.7840580943798603</c:v>
                </c:pt>
                <c:pt idx="16">
                  <c:v>0.28508506278535883</c:v>
                </c:pt>
                <c:pt idx="17">
                  <c:v>-10.056645301068112</c:v>
                </c:pt>
                <c:pt idx="18">
                  <c:v>30.2214592898506</c:v>
                </c:pt>
                <c:pt idx="19">
                  <c:v>29.246068101542239</c:v>
                </c:pt>
                <c:pt idx="20">
                  <c:v>28.626216120397917</c:v>
                </c:pt>
                <c:pt idx="21">
                  <c:v>43.406244351836449</c:v>
                </c:pt>
                <c:pt idx="22">
                  <c:v>9.5420477457089365</c:v>
                </c:pt>
                <c:pt idx="23">
                  <c:v>45.557455988093508</c:v>
                </c:pt>
                <c:pt idx="24">
                  <c:v>17.154752816502288</c:v>
                </c:pt>
                <c:pt idx="25">
                  <c:v>28.083971715381729</c:v>
                </c:pt>
                <c:pt idx="26">
                  <c:v>27.774972730155167</c:v>
                </c:pt>
                <c:pt idx="27">
                  <c:v>10.180897731519291</c:v>
                </c:pt>
                <c:pt idx="28">
                  <c:v>-4.3710875772418287</c:v>
                </c:pt>
                <c:pt idx="29">
                  <c:v>-2.6376343844558168</c:v>
                </c:pt>
                <c:pt idx="30">
                  <c:v>-4.7252761751131782</c:v>
                </c:pt>
                <c:pt idx="31">
                  <c:v>-13.052710559806325</c:v>
                </c:pt>
                <c:pt idx="32">
                  <c:v>-0.45709787443770111</c:v>
                </c:pt>
                <c:pt idx="33">
                  <c:v>-2.1374761819455235</c:v>
                </c:pt>
                <c:pt idx="34">
                  <c:v>9.7640294525734763</c:v>
                </c:pt>
                <c:pt idx="35">
                  <c:v>6.8880383120778736</c:v>
                </c:pt>
                <c:pt idx="36">
                  <c:v>13.196299593952372</c:v>
                </c:pt>
                <c:pt idx="37">
                  <c:v>-19.384611828431161</c:v>
                </c:pt>
                <c:pt idx="38">
                  <c:v>-6.8716502294058817</c:v>
                </c:pt>
                <c:pt idx="39">
                  <c:v>8.0438683648868352</c:v>
                </c:pt>
                <c:pt idx="40">
                  <c:v>11.362919215189718</c:v>
                </c:pt>
                <c:pt idx="41">
                  <c:v>4.8676712484294233</c:v>
                </c:pt>
                <c:pt idx="42">
                  <c:v>33.598202748831582</c:v>
                </c:pt>
                <c:pt idx="43">
                  <c:v>34.454826474656954</c:v>
                </c:pt>
                <c:pt idx="44">
                  <c:v>54.175111285470656</c:v>
                </c:pt>
                <c:pt idx="45">
                  <c:v>55.723868297255649</c:v>
                </c:pt>
                <c:pt idx="46">
                  <c:v>21.277449599584266</c:v>
                </c:pt>
                <c:pt idx="47">
                  <c:v>14.205312174072981</c:v>
                </c:pt>
                <c:pt idx="48">
                  <c:v>18.386927050102241</c:v>
                </c:pt>
                <c:pt idx="49">
                  <c:v>40.243118626012475</c:v>
                </c:pt>
                <c:pt idx="50">
                  <c:v>27.873117252725301</c:v>
                </c:pt>
                <c:pt idx="51">
                  <c:v>6.6495668165235031</c:v>
                </c:pt>
                <c:pt idx="52">
                  <c:v>5.0655042155168983</c:v>
                </c:pt>
                <c:pt idx="53">
                  <c:v>4.0015795849316884</c:v>
                </c:pt>
                <c:pt idx="54">
                  <c:v>-15.68382197931895</c:v>
                </c:pt>
                <c:pt idx="55">
                  <c:v>-5.0544416320826171</c:v>
                </c:pt>
                <c:pt idx="56">
                  <c:v>-1.4157917910532938</c:v>
                </c:pt>
                <c:pt idx="57">
                  <c:v>8.8601356405334073</c:v>
                </c:pt>
                <c:pt idx="58">
                  <c:v>-10.060615082733367</c:v>
                </c:pt>
                <c:pt idx="59">
                  <c:v>-8.1459447126093902</c:v>
                </c:pt>
                <c:pt idx="60">
                  <c:v>5.4927167884065033</c:v>
                </c:pt>
                <c:pt idx="61">
                  <c:v>-0.58553607927588291</c:v>
                </c:pt>
                <c:pt idx="62">
                  <c:v>33.649525115945011</c:v>
                </c:pt>
                <c:pt idx="63">
                  <c:v>39.610382610222473</c:v>
                </c:pt>
                <c:pt idx="64">
                  <c:v>-8.0558768475733267</c:v>
                </c:pt>
                <c:pt idx="65">
                  <c:v>6.1837432356738473</c:v>
                </c:pt>
                <c:pt idx="66">
                  <c:v>-15.100661563482928</c:v>
                </c:pt>
                <c:pt idx="67">
                  <c:v>-17.637878874766511</c:v>
                </c:pt>
                <c:pt idx="68">
                  <c:v>9.3861856027278918</c:v>
                </c:pt>
                <c:pt idx="69">
                  <c:v>8.3776631241641777</c:v>
                </c:pt>
                <c:pt idx="70">
                  <c:v>-2.3003068782390184</c:v>
                </c:pt>
                <c:pt idx="71">
                  <c:v>-2.5377141993651176</c:v>
                </c:pt>
                <c:pt idx="72">
                  <c:v>9.1326056894752465</c:v>
                </c:pt>
                <c:pt idx="73">
                  <c:v>5.211158033634038</c:v>
                </c:pt>
                <c:pt idx="74">
                  <c:v>18.193923627495259</c:v>
                </c:pt>
                <c:pt idx="75">
                  <c:v>1.0603145427665943</c:v>
                </c:pt>
                <c:pt idx="76">
                  <c:v>15.21572105456899</c:v>
                </c:pt>
                <c:pt idx="77">
                  <c:v>-2.5423983349821397</c:v>
                </c:pt>
                <c:pt idx="78">
                  <c:v>-14.482548166417599</c:v>
                </c:pt>
                <c:pt idx="79">
                  <c:v>9.6614033013146958</c:v>
                </c:pt>
                <c:pt idx="80">
                  <c:v>21.620362532975879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'Growth Rates Annualised'!$E$2</c:f>
              <c:strCache>
                <c:ptCount val="1"/>
                <c:pt idx="0">
                  <c:v>Secondary Industries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'Growth Rates Annualised'!$A$3:$A$83</c:f>
              <c:strCache>
                <c:ptCount val="81"/>
                <c:pt idx="0">
                  <c:v>1996q1</c:v>
                </c:pt>
                <c:pt idx="1">
                  <c:v>1996q2</c:v>
                </c:pt>
                <c:pt idx="2">
                  <c:v>1996q3</c:v>
                </c:pt>
                <c:pt idx="3">
                  <c:v>1996q4</c:v>
                </c:pt>
                <c:pt idx="4">
                  <c:v>1997q1</c:v>
                </c:pt>
                <c:pt idx="5">
                  <c:v>1997q2</c:v>
                </c:pt>
                <c:pt idx="6">
                  <c:v>1997q3</c:v>
                </c:pt>
                <c:pt idx="7">
                  <c:v>1997q4</c:v>
                </c:pt>
                <c:pt idx="8">
                  <c:v>1998q1</c:v>
                </c:pt>
                <c:pt idx="9">
                  <c:v>1998q2</c:v>
                </c:pt>
                <c:pt idx="10">
                  <c:v>1998q3</c:v>
                </c:pt>
                <c:pt idx="11">
                  <c:v>1998q4</c:v>
                </c:pt>
                <c:pt idx="12">
                  <c:v>1999q1</c:v>
                </c:pt>
                <c:pt idx="13">
                  <c:v>1999q2</c:v>
                </c:pt>
                <c:pt idx="14">
                  <c:v>1999q3</c:v>
                </c:pt>
                <c:pt idx="15">
                  <c:v>1999q4</c:v>
                </c:pt>
                <c:pt idx="16">
                  <c:v>2000q1</c:v>
                </c:pt>
                <c:pt idx="17">
                  <c:v>2000q2</c:v>
                </c:pt>
                <c:pt idx="18">
                  <c:v>2000q3</c:v>
                </c:pt>
                <c:pt idx="19">
                  <c:v>2000q4</c:v>
                </c:pt>
                <c:pt idx="20">
                  <c:v>2001q1</c:v>
                </c:pt>
                <c:pt idx="21">
                  <c:v>2001q2</c:v>
                </c:pt>
                <c:pt idx="22">
                  <c:v>2001q3</c:v>
                </c:pt>
                <c:pt idx="23">
                  <c:v>2001q4</c:v>
                </c:pt>
                <c:pt idx="24">
                  <c:v>2002q1</c:v>
                </c:pt>
                <c:pt idx="25">
                  <c:v>2002q2</c:v>
                </c:pt>
                <c:pt idx="26">
                  <c:v>2002q3</c:v>
                </c:pt>
                <c:pt idx="27">
                  <c:v>2002q4</c:v>
                </c:pt>
                <c:pt idx="28">
                  <c:v>2003q1</c:v>
                </c:pt>
                <c:pt idx="29">
                  <c:v>2003q2</c:v>
                </c:pt>
                <c:pt idx="30">
                  <c:v>2003q3</c:v>
                </c:pt>
                <c:pt idx="31">
                  <c:v>2003q4</c:v>
                </c:pt>
                <c:pt idx="32">
                  <c:v>2004q1</c:v>
                </c:pt>
                <c:pt idx="33">
                  <c:v>2004q2</c:v>
                </c:pt>
                <c:pt idx="34">
                  <c:v>2004q3</c:v>
                </c:pt>
                <c:pt idx="35">
                  <c:v>2004q4</c:v>
                </c:pt>
                <c:pt idx="36">
                  <c:v>2005q1</c:v>
                </c:pt>
                <c:pt idx="37">
                  <c:v>2005q2</c:v>
                </c:pt>
                <c:pt idx="38">
                  <c:v>2005q3</c:v>
                </c:pt>
                <c:pt idx="39">
                  <c:v>2005q4</c:v>
                </c:pt>
                <c:pt idx="40">
                  <c:v>2006q1</c:v>
                </c:pt>
                <c:pt idx="41">
                  <c:v>2006q2</c:v>
                </c:pt>
                <c:pt idx="42">
                  <c:v>2006q3</c:v>
                </c:pt>
                <c:pt idx="43">
                  <c:v>2006q4</c:v>
                </c:pt>
                <c:pt idx="44">
                  <c:v>2007q1</c:v>
                </c:pt>
                <c:pt idx="45">
                  <c:v>2007q2</c:v>
                </c:pt>
                <c:pt idx="46">
                  <c:v>2007q3</c:v>
                </c:pt>
                <c:pt idx="47">
                  <c:v>2007q4</c:v>
                </c:pt>
                <c:pt idx="48">
                  <c:v>2008q1</c:v>
                </c:pt>
                <c:pt idx="49">
                  <c:v>2008q2</c:v>
                </c:pt>
                <c:pt idx="50">
                  <c:v>2008q3</c:v>
                </c:pt>
                <c:pt idx="51">
                  <c:v>2008q4</c:v>
                </c:pt>
                <c:pt idx="52">
                  <c:v>2009q1</c:v>
                </c:pt>
                <c:pt idx="53">
                  <c:v>2009q2</c:v>
                </c:pt>
                <c:pt idx="54">
                  <c:v>2009q3</c:v>
                </c:pt>
                <c:pt idx="55">
                  <c:v>2009q4</c:v>
                </c:pt>
                <c:pt idx="56">
                  <c:v>2010q1</c:v>
                </c:pt>
                <c:pt idx="57">
                  <c:v>2010q2</c:v>
                </c:pt>
                <c:pt idx="58">
                  <c:v>2010q3</c:v>
                </c:pt>
                <c:pt idx="59">
                  <c:v>2010q4</c:v>
                </c:pt>
                <c:pt idx="60">
                  <c:v>2011q1</c:v>
                </c:pt>
                <c:pt idx="61">
                  <c:v>2011q2</c:v>
                </c:pt>
                <c:pt idx="62">
                  <c:v>2011q3</c:v>
                </c:pt>
                <c:pt idx="63">
                  <c:v>2011q4</c:v>
                </c:pt>
                <c:pt idx="64">
                  <c:v>2012q1</c:v>
                </c:pt>
                <c:pt idx="65">
                  <c:v>2012q2</c:v>
                </c:pt>
                <c:pt idx="66">
                  <c:v>2012q3</c:v>
                </c:pt>
                <c:pt idx="67">
                  <c:v>2012q4</c:v>
                </c:pt>
                <c:pt idx="68">
                  <c:v>2013q1</c:v>
                </c:pt>
                <c:pt idx="69">
                  <c:v>2013q2</c:v>
                </c:pt>
                <c:pt idx="70">
                  <c:v>2013q3</c:v>
                </c:pt>
                <c:pt idx="71">
                  <c:v>2013q4</c:v>
                </c:pt>
                <c:pt idx="72">
                  <c:v>2014q1</c:v>
                </c:pt>
                <c:pt idx="73">
                  <c:v>2014q2</c:v>
                </c:pt>
                <c:pt idx="74">
                  <c:v>2014q3</c:v>
                </c:pt>
                <c:pt idx="75">
                  <c:v>2014q4</c:v>
                </c:pt>
                <c:pt idx="76">
                  <c:v>2015q1</c:v>
                </c:pt>
                <c:pt idx="77">
                  <c:v>2015q2</c:v>
                </c:pt>
                <c:pt idx="78">
                  <c:v>2015q3</c:v>
                </c:pt>
                <c:pt idx="79">
                  <c:v>2015q4</c:v>
                </c:pt>
                <c:pt idx="80">
                  <c:v>2016q1</c:v>
                </c:pt>
              </c:strCache>
            </c:strRef>
          </c:cat>
          <c:val>
            <c:numRef>
              <c:f>'Growth Rates Annualised'!$E$3:$E$83</c:f>
              <c:numCache>
                <c:formatCode>0.00</c:formatCode>
                <c:ptCount val="81"/>
                <c:pt idx="0">
                  <c:v>12.066991528606914</c:v>
                </c:pt>
                <c:pt idx="1">
                  <c:v>9.619798177560499</c:v>
                </c:pt>
                <c:pt idx="2">
                  <c:v>5.3672016976199473</c:v>
                </c:pt>
                <c:pt idx="3">
                  <c:v>9.9103985355372952</c:v>
                </c:pt>
                <c:pt idx="4">
                  <c:v>12.548498052852894</c:v>
                </c:pt>
                <c:pt idx="5">
                  <c:v>14.182538873622343</c:v>
                </c:pt>
                <c:pt idx="6">
                  <c:v>13.322193398342202</c:v>
                </c:pt>
                <c:pt idx="7">
                  <c:v>10.980568281567644</c:v>
                </c:pt>
                <c:pt idx="8">
                  <c:v>2.1810494325023426</c:v>
                </c:pt>
                <c:pt idx="9">
                  <c:v>-3.0162111455240774</c:v>
                </c:pt>
                <c:pt idx="10">
                  <c:v>-2.9864253764024622</c:v>
                </c:pt>
                <c:pt idx="11">
                  <c:v>-7.4719885997289692</c:v>
                </c:pt>
                <c:pt idx="12">
                  <c:v>-3.4173153995672627</c:v>
                </c:pt>
                <c:pt idx="13">
                  <c:v>-1.4262806313775533</c:v>
                </c:pt>
                <c:pt idx="14">
                  <c:v>7.3619229764163725</c:v>
                </c:pt>
                <c:pt idx="15">
                  <c:v>12.35543241321929</c:v>
                </c:pt>
                <c:pt idx="16">
                  <c:v>18.417479696999251</c:v>
                </c:pt>
                <c:pt idx="17">
                  <c:v>19.929206980325414</c:v>
                </c:pt>
                <c:pt idx="18">
                  <c:v>20.94695577796438</c:v>
                </c:pt>
                <c:pt idx="19">
                  <c:v>22.752861095836412</c:v>
                </c:pt>
                <c:pt idx="20">
                  <c:v>21.768187527684617</c:v>
                </c:pt>
                <c:pt idx="21">
                  <c:v>18.189262737097774</c:v>
                </c:pt>
                <c:pt idx="22">
                  <c:v>10.686290737516437</c:v>
                </c:pt>
                <c:pt idx="23">
                  <c:v>14.568750857768931</c:v>
                </c:pt>
                <c:pt idx="24">
                  <c:v>8.5105995587045769</c:v>
                </c:pt>
                <c:pt idx="25">
                  <c:v>15.322395663663285</c:v>
                </c:pt>
                <c:pt idx="26">
                  <c:v>19.543046859441795</c:v>
                </c:pt>
                <c:pt idx="27">
                  <c:v>20.034999214295578</c:v>
                </c:pt>
                <c:pt idx="28">
                  <c:v>16.838467447676532</c:v>
                </c:pt>
                <c:pt idx="29">
                  <c:v>6.8120798001446268</c:v>
                </c:pt>
                <c:pt idx="30">
                  <c:v>3.1282634941930154</c:v>
                </c:pt>
                <c:pt idx="31">
                  <c:v>1.0894293886377369</c:v>
                </c:pt>
                <c:pt idx="32">
                  <c:v>5.6510991356443458</c:v>
                </c:pt>
                <c:pt idx="33">
                  <c:v>10.16822263603313</c:v>
                </c:pt>
                <c:pt idx="34">
                  <c:v>13.485317486208659</c:v>
                </c:pt>
                <c:pt idx="35">
                  <c:v>13.506209992851744</c:v>
                </c:pt>
                <c:pt idx="36">
                  <c:v>5.3428656696767796</c:v>
                </c:pt>
                <c:pt idx="37">
                  <c:v>13.560268174489137</c:v>
                </c:pt>
                <c:pt idx="38">
                  <c:v>11.541163633017716</c:v>
                </c:pt>
                <c:pt idx="39">
                  <c:v>4.6128462586382764</c:v>
                </c:pt>
                <c:pt idx="40">
                  <c:v>-2.0465898694489</c:v>
                </c:pt>
                <c:pt idx="41">
                  <c:v>-5.4053308695651312</c:v>
                </c:pt>
                <c:pt idx="42">
                  <c:v>-3.9560821870079437</c:v>
                </c:pt>
                <c:pt idx="43">
                  <c:v>-5.0603114372590774</c:v>
                </c:pt>
                <c:pt idx="44">
                  <c:v>20.931443996820047</c:v>
                </c:pt>
                <c:pt idx="45">
                  <c:v>9.8778577507150835</c:v>
                </c:pt>
                <c:pt idx="46">
                  <c:v>7.1690151440922323</c:v>
                </c:pt>
                <c:pt idx="47">
                  <c:v>12.323957957107973</c:v>
                </c:pt>
                <c:pt idx="48">
                  <c:v>14.006290815202718</c:v>
                </c:pt>
                <c:pt idx="49">
                  <c:v>23.214181912067897</c:v>
                </c:pt>
                <c:pt idx="50">
                  <c:v>24.754284465920744</c:v>
                </c:pt>
                <c:pt idx="51">
                  <c:v>15.045889108742031</c:v>
                </c:pt>
                <c:pt idx="52">
                  <c:v>7.2114253344766936</c:v>
                </c:pt>
                <c:pt idx="53">
                  <c:v>-1.3309429383185498</c:v>
                </c:pt>
                <c:pt idx="54">
                  <c:v>-1.9018066298881622</c:v>
                </c:pt>
                <c:pt idx="55">
                  <c:v>-1.6624214661172692</c:v>
                </c:pt>
                <c:pt idx="56">
                  <c:v>3.5094672128419409</c:v>
                </c:pt>
                <c:pt idx="57">
                  <c:v>5.2449735034667553</c:v>
                </c:pt>
                <c:pt idx="58">
                  <c:v>1.8926157236059196</c:v>
                </c:pt>
                <c:pt idx="59">
                  <c:v>-4.3561657202515818</c:v>
                </c:pt>
                <c:pt idx="60">
                  <c:v>-2.03220793708073</c:v>
                </c:pt>
                <c:pt idx="61">
                  <c:v>5.0406878456633235</c:v>
                </c:pt>
                <c:pt idx="62">
                  <c:v>4.3704148356025501</c:v>
                </c:pt>
                <c:pt idx="63">
                  <c:v>3.4799263853747187</c:v>
                </c:pt>
                <c:pt idx="64">
                  <c:v>10.696353519215677</c:v>
                </c:pt>
                <c:pt idx="65">
                  <c:v>9.2761087485765916</c:v>
                </c:pt>
                <c:pt idx="66">
                  <c:v>4.1498797421763047</c:v>
                </c:pt>
                <c:pt idx="67">
                  <c:v>4.3935852292596795</c:v>
                </c:pt>
                <c:pt idx="68">
                  <c:v>0.26125447611805919</c:v>
                </c:pt>
                <c:pt idx="69">
                  <c:v>7.8832047901902582</c:v>
                </c:pt>
                <c:pt idx="70">
                  <c:v>13.078314928448743</c:v>
                </c:pt>
                <c:pt idx="71">
                  <c:v>19.905751489752557</c:v>
                </c:pt>
                <c:pt idx="72">
                  <c:v>18.247565121305488</c:v>
                </c:pt>
                <c:pt idx="73">
                  <c:v>13.562982155298398</c:v>
                </c:pt>
                <c:pt idx="74">
                  <c:v>8.5727991905077072</c:v>
                </c:pt>
                <c:pt idx="75">
                  <c:v>5.7588833523946326</c:v>
                </c:pt>
                <c:pt idx="76">
                  <c:v>-2.4535702153334866</c:v>
                </c:pt>
                <c:pt idx="77">
                  <c:v>-3.8526929807015762</c:v>
                </c:pt>
                <c:pt idx="78">
                  <c:v>-3.3115858872046648</c:v>
                </c:pt>
                <c:pt idx="79">
                  <c:v>-6.8483217037520676</c:v>
                </c:pt>
                <c:pt idx="80">
                  <c:v>-0.27066907038000276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'Growth Rates Annualised'!$I$2</c:f>
              <c:strCache>
                <c:ptCount val="1"/>
                <c:pt idx="0">
                  <c:v>Tertiary industries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'Growth Rates Annualised'!$A$3:$A$83</c:f>
              <c:strCache>
                <c:ptCount val="81"/>
                <c:pt idx="0">
                  <c:v>1996q1</c:v>
                </c:pt>
                <c:pt idx="1">
                  <c:v>1996q2</c:v>
                </c:pt>
                <c:pt idx="2">
                  <c:v>1996q3</c:v>
                </c:pt>
                <c:pt idx="3">
                  <c:v>1996q4</c:v>
                </c:pt>
                <c:pt idx="4">
                  <c:v>1997q1</c:v>
                </c:pt>
                <c:pt idx="5">
                  <c:v>1997q2</c:v>
                </c:pt>
                <c:pt idx="6">
                  <c:v>1997q3</c:v>
                </c:pt>
                <c:pt idx="7">
                  <c:v>1997q4</c:v>
                </c:pt>
                <c:pt idx="8">
                  <c:v>1998q1</c:v>
                </c:pt>
                <c:pt idx="9">
                  <c:v>1998q2</c:v>
                </c:pt>
                <c:pt idx="10">
                  <c:v>1998q3</c:v>
                </c:pt>
                <c:pt idx="11">
                  <c:v>1998q4</c:v>
                </c:pt>
                <c:pt idx="12">
                  <c:v>1999q1</c:v>
                </c:pt>
                <c:pt idx="13">
                  <c:v>1999q2</c:v>
                </c:pt>
                <c:pt idx="14">
                  <c:v>1999q3</c:v>
                </c:pt>
                <c:pt idx="15">
                  <c:v>1999q4</c:v>
                </c:pt>
                <c:pt idx="16">
                  <c:v>2000q1</c:v>
                </c:pt>
                <c:pt idx="17">
                  <c:v>2000q2</c:v>
                </c:pt>
                <c:pt idx="18">
                  <c:v>2000q3</c:v>
                </c:pt>
                <c:pt idx="19">
                  <c:v>2000q4</c:v>
                </c:pt>
                <c:pt idx="20">
                  <c:v>2001q1</c:v>
                </c:pt>
                <c:pt idx="21">
                  <c:v>2001q2</c:v>
                </c:pt>
                <c:pt idx="22">
                  <c:v>2001q3</c:v>
                </c:pt>
                <c:pt idx="23">
                  <c:v>2001q4</c:v>
                </c:pt>
                <c:pt idx="24">
                  <c:v>2002q1</c:v>
                </c:pt>
                <c:pt idx="25">
                  <c:v>2002q2</c:v>
                </c:pt>
                <c:pt idx="26">
                  <c:v>2002q3</c:v>
                </c:pt>
                <c:pt idx="27">
                  <c:v>2002q4</c:v>
                </c:pt>
                <c:pt idx="28">
                  <c:v>2003q1</c:v>
                </c:pt>
                <c:pt idx="29">
                  <c:v>2003q2</c:v>
                </c:pt>
                <c:pt idx="30">
                  <c:v>2003q3</c:v>
                </c:pt>
                <c:pt idx="31">
                  <c:v>2003q4</c:v>
                </c:pt>
                <c:pt idx="32">
                  <c:v>2004q1</c:v>
                </c:pt>
                <c:pt idx="33">
                  <c:v>2004q2</c:v>
                </c:pt>
                <c:pt idx="34">
                  <c:v>2004q3</c:v>
                </c:pt>
                <c:pt idx="35">
                  <c:v>2004q4</c:v>
                </c:pt>
                <c:pt idx="36">
                  <c:v>2005q1</c:v>
                </c:pt>
                <c:pt idx="37">
                  <c:v>2005q2</c:v>
                </c:pt>
                <c:pt idx="38">
                  <c:v>2005q3</c:v>
                </c:pt>
                <c:pt idx="39">
                  <c:v>2005q4</c:v>
                </c:pt>
                <c:pt idx="40">
                  <c:v>2006q1</c:v>
                </c:pt>
                <c:pt idx="41">
                  <c:v>2006q2</c:v>
                </c:pt>
                <c:pt idx="42">
                  <c:v>2006q3</c:v>
                </c:pt>
                <c:pt idx="43">
                  <c:v>2006q4</c:v>
                </c:pt>
                <c:pt idx="44">
                  <c:v>2007q1</c:v>
                </c:pt>
                <c:pt idx="45">
                  <c:v>2007q2</c:v>
                </c:pt>
                <c:pt idx="46">
                  <c:v>2007q3</c:v>
                </c:pt>
                <c:pt idx="47">
                  <c:v>2007q4</c:v>
                </c:pt>
                <c:pt idx="48">
                  <c:v>2008q1</c:v>
                </c:pt>
                <c:pt idx="49">
                  <c:v>2008q2</c:v>
                </c:pt>
                <c:pt idx="50">
                  <c:v>2008q3</c:v>
                </c:pt>
                <c:pt idx="51">
                  <c:v>2008q4</c:v>
                </c:pt>
                <c:pt idx="52">
                  <c:v>2009q1</c:v>
                </c:pt>
                <c:pt idx="53">
                  <c:v>2009q2</c:v>
                </c:pt>
                <c:pt idx="54">
                  <c:v>2009q3</c:v>
                </c:pt>
                <c:pt idx="55">
                  <c:v>2009q4</c:v>
                </c:pt>
                <c:pt idx="56">
                  <c:v>2010q1</c:v>
                </c:pt>
                <c:pt idx="57">
                  <c:v>2010q2</c:v>
                </c:pt>
                <c:pt idx="58">
                  <c:v>2010q3</c:v>
                </c:pt>
                <c:pt idx="59">
                  <c:v>2010q4</c:v>
                </c:pt>
                <c:pt idx="60">
                  <c:v>2011q1</c:v>
                </c:pt>
                <c:pt idx="61">
                  <c:v>2011q2</c:v>
                </c:pt>
                <c:pt idx="62">
                  <c:v>2011q3</c:v>
                </c:pt>
                <c:pt idx="63">
                  <c:v>2011q4</c:v>
                </c:pt>
                <c:pt idx="64">
                  <c:v>2012q1</c:v>
                </c:pt>
                <c:pt idx="65">
                  <c:v>2012q2</c:v>
                </c:pt>
                <c:pt idx="66">
                  <c:v>2012q3</c:v>
                </c:pt>
                <c:pt idx="67">
                  <c:v>2012q4</c:v>
                </c:pt>
                <c:pt idx="68">
                  <c:v>2013q1</c:v>
                </c:pt>
                <c:pt idx="69">
                  <c:v>2013q2</c:v>
                </c:pt>
                <c:pt idx="70">
                  <c:v>2013q3</c:v>
                </c:pt>
                <c:pt idx="71">
                  <c:v>2013q4</c:v>
                </c:pt>
                <c:pt idx="72">
                  <c:v>2014q1</c:v>
                </c:pt>
                <c:pt idx="73">
                  <c:v>2014q2</c:v>
                </c:pt>
                <c:pt idx="74">
                  <c:v>2014q3</c:v>
                </c:pt>
                <c:pt idx="75">
                  <c:v>2014q4</c:v>
                </c:pt>
                <c:pt idx="76">
                  <c:v>2015q1</c:v>
                </c:pt>
                <c:pt idx="77">
                  <c:v>2015q2</c:v>
                </c:pt>
                <c:pt idx="78">
                  <c:v>2015q3</c:v>
                </c:pt>
                <c:pt idx="79">
                  <c:v>2015q4</c:v>
                </c:pt>
                <c:pt idx="80">
                  <c:v>2016q1</c:v>
                </c:pt>
              </c:strCache>
            </c:strRef>
          </c:cat>
          <c:val>
            <c:numRef>
              <c:f>'Growth Rates Annualised'!$I$3:$I$83</c:f>
              <c:numCache>
                <c:formatCode>0.00</c:formatCode>
                <c:ptCount val="81"/>
                <c:pt idx="0">
                  <c:v>15.081532086742655</c:v>
                </c:pt>
                <c:pt idx="1">
                  <c:v>14.253329649956187</c:v>
                </c:pt>
                <c:pt idx="2">
                  <c:v>13.26730925519654</c:v>
                </c:pt>
                <c:pt idx="3">
                  <c:v>13.167096236147252</c:v>
                </c:pt>
                <c:pt idx="4">
                  <c:v>9.9538848569978189</c:v>
                </c:pt>
                <c:pt idx="5">
                  <c:v>13.707407386960234</c:v>
                </c:pt>
                <c:pt idx="6">
                  <c:v>13.234618195926867</c:v>
                </c:pt>
                <c:pt idx="7">
                  <c:v>9.7638402593297293</c:v>
                </c:pt>
                <c:pt idx="8">
                  <c:v>9.2292592471886703</c:v>
                </c:pt>
                <c:pt idx="9">
                  <c:v>11.08699848506479</c:v>
                </c:pt>
                <c:pt idx="10">
                  <c:v>6.7163723482800153</c:v>
                </c:pt>
                <c:pt idx="11">
                  <c:v>7.4338019310161441</c:v>
                </c:pt>
                <c:pt idx="12">
                  <c:v>11.481526797976628</c:v>
                </c:pt>
                <c:pt idx="13">
                  <c:v>8.2517192628760991</c:v>
                </c:pt>
                <c:pt idx="14">
                  <c:v>14.848676897369698</c:v>
                </c:pt>
                <c:pt idx="15">
                  <c:v>19.184367965728399</c:v>
                </c:pt>
                <c:pt idx="16">
                  <c:v>14.346491410413947</c:v>
                </c:pt>
                <c:pt idx="17">
                  <c:v>16.399762053634468</c:v>
                </c:pt>
                <c:pt idx="18">
                  <c:v>17.404686488329329</c:v>
                </c:pt>
                <c:pt idx="19">
                  <c:v>16.212683581790703</c:v>
                </c:pt>
                <c:pt idx="20">
                  <c:v>16.992579209983916</c:v>
                </c:pt>
                <c:pt idx="21">
                  <c:v>14.077838283764962</c:v>
                </c:pt>
                <c:pt idx="22">
                  <c:v>8.0878022847028834</c:v>
                </c:pt>
                <c:pt idx="23">
                  <c:v>10.60494190869179</c:v>
                </c:pt>
                <c:pt idx="24">
                  <c:v>18.947230580699376</c:v>
                </c:pt>
                <c:pt idx="25">
                  <c:v>19.071254553054594</c:v>
                </c:pt>
                <c:pt idx="26">
                  <c:v>21.135151760463589</c:v>
                </c:pt>
                <c:pt idx="27">
                  <c:v>23.573948051232833</c:v>
                </c:pt>
                <c:pt idx="28">
                  <c:v>18.785565706709818</c:v>
                </c:pt>
                <c:pt idx="29">
                  <c:v>16.670670372427317</c:v>
                </c:pt>
                <c:pt idx="30">
                  <c:v>13.553543507428447</c:v>
                </c:pt>
                <c:pt idx="31">
                  <c:v>9.5190153962711666</c:v>
                </c:pt>
                <c:pt idx="32">
                  <c:v>10.993701733262148</c:v>
                </c:pt>
                <c:pt idx="33">
                  <c:v>10.070149804358113</c:v>
                </c:pt>
                <c:pt idx="34">
                  <c:v>13.326211401877149</c:v>
                </c:pt>
                <c:pt idx="35">
                  <c:v>11.407153052427095</c:v>
                </c:pt>
                <c:pt idx="36">
                  <c:v>11.651527506829549</c:v>
                </c:pt>
                <c:pt idx="37">
                  <c:v>12.862606932124143</c:v>
                </c:pt>
                <c:pt idx="38">
                  <c:v>11.48456994303951</c:v>
                </c:pt>
                <c:pt idx="39">
                  <c:v>13.82458213404739</c:v>
                </c:pt>
                <c:pt idx="40">
                  <c:v>13.234353233014845</c:v>
                </c:pt>
                <c:pt idx="41">
                  <c:v>16.388307594729177</c:v>
                </c:pt>
                <c:pt idx="42">
                  <c:v>19.152538367359462</c:v>
                </c:pt>
                <c:pt idx="43">
                  <c:v>17.317607677072608</c:v>
                </c:pt>
                <c:pt idx="44">
                  <c:v>15.086066956417618</c:v>
                </c:pt>
                <c:pt idx="45">
                  <c:v>14.328606074283892</c:v>
                </c:pt>
                <c:pt idx="46">
                  <c:v>13.815125289275048</c:v>
                </c:pt>
                <c:pt idx="47">
                  <c:v>13.797370930292944</c:v>
                </c:pt>
                <c:pt idx="48">
                  <c:v>8.435601980809821</c:v>
                </c:pt>
                <c:pt idx="49">
                  <c:v>9.3718484345703015</c:v>
                </c:pt>
                <c:pt idx="50">
                  <c:v>7.0513469271380487</c:v>
                </c:pt>
                <c:pt idx="51">
                  <c:v>7.0504921374946514</c:v>
                </c:pt>
                <c:pt idx="52">
                  <c:v>9.5176645827438051</c:v>
                </c:pt>
                <c:pt idx="53">
                  <c:v>9.0781242319314099</c:v>
                </c:pt>
                <c:pt idx="54">
                  <c:v>5.3491516322939301</c:v>
                </c:pt>
                <c:pt idx="55">
                  <c:v>7.3521731232748673</c:v>
                </c:pt>
                <c:pt idx="56">
                  <c:v>6.1149044145252098</c:v>
                </c:pt>
                <c:pt idx="57">
                  <c:v>9.4842488001806231</c:v>
                </c:pt>
                <c:pt idx="58">
                  <c:v>8.9722242213236179</c:v>
                </c:pt>
                <c:pt idx="59">
                  <c:v>11.079791386518515</c:v>
                </c:pt>
                <c:pt idx="60">
                  <c:v>8.447251669717236</c:v>
                </c:pt>
                <c:pt idx="61">
                  <c:v>8.6789167373677021</c:v>
                </c:pt>
                <c:pt idx="62">
                  <c:v>10.372526488135248</c:v>
                </c:pt>
                <c:pt idx="63">
                  <c:v>9.4740494458385704</c:v>
                </c:pt>
                <c:pt idx="64">
                  <c:v>8.5524196850699248</c:v>
                </c:pt>
                <c:pt idx="65">
                  <c:v>7.8444523081926887</c:v>
                </c:pt>
                <c:pt idx="66">
                  <c:v>8.0287928247465903</c:v>
                </c:pt>
                <c:pt idx="67">
                  <c:v>7.308491216352647</c:v>
                </c:pt>
                <c:pt idx="68">
                  <c:v>9.8421485239691417</c:v>
                </c:pt>
                <c:pt idx="69">
                  <c:v>8.389732615394891</c:v>
                </c:pt>
                <c:pt idx="70">
                  <c:v>8.5461368896888867</c:v>
                </c:pt>
                <c:pt idx="71">
                  <c:v>6.2223993653076191</c:v>
                </c:pt>
                <c:pt idx="72">
                  <c:v>8.8432732272760077</c:v>
                </c:pt>
                <c:pt idx="73">
                  <c:v>5.7089376028351433</c:v>
                </c:pt>
                <c:pt idx="74">
                  <c:v>6.6138796595401352</c:v>
                </c:pt>
                <c:pt idx="75">
                  <c:v>6.235087519279034</c:v>
                </c:pt>
                <c:pt idx="76">
                  <c:v>5.2312127000593085</c:v>
                </c:pt>
                <c:pt idx="77">
                  <c:v>5.2312888550350323</c:v>
                </c:pt>
                <c:pt idx="78">
                  <c:v>4.7988572879042231</c:v>
                </c:pt>
                <c:pt idx="79">
                  <c:v>4.4327440683508845</c:v>
                </c:pt>
                <c:pt idx="80">
                  <c:v>5.3019335567387023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776320"/>
        <c:axId val="494777856"/>
      </c:lineChart>
      <c:catAx>
        <c:axId val="49477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ZA"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9477785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94777856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ZA"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947763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234713772144705"/>
          <c:y val="4.6600994024683103E-2"/>
          <c:w val="0.25043600893171925"/>
          <c:h val="0.144371698218571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ZA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5">
        <a:lumMod val="40000"/>
        <a:lumOff val="60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81" r="0.7500000000000081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8.600083784315235E-2"/>
          <c:y val="2.2612285823822652E-2"/>
          <c:w val="0.91368078175894729"/>
          <c:h val="0.8662207357859531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'Growth Rates Annualised'!$B$2</c:f>
              <c:strCache>
                <c:ptCount val="1"/>
                <c:pt idx="0">
                  <c:v>Primary Industries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'Growth Rates Annualised'!$A$84</c:f>
              <c:strCache>
                <c:ptCount val="1"/>
                <c:pt idx="0">
                  <c:v>Average Year on Year Growth Rate</c:v>
                </c:pt>
              </c:strCache>
            </c:strRef>
          </c:cat>
          <c:val>
            <c:numRef>
              <c:f>'Growth Rates Annualised'!$B$84</c:f>
              <c:numCache>
                <c:formatCode>0.00</c:formatCode>
                <c:ptCount val="1"/>
                <c:pt idx="0">
                  <c:v>9.1836429842351404</c:v>
                </c:pt>
              </c:numCache>
            </c:numRef>
          </c:val>
          <c:shape val="cylinder"/>
        </c:ser>
        <c:ser>
          <c:idx val="1"/>
          <c:order val="1"/>
          <c:tx>
            <c:strRef>
              <c:f>'Growth Rates Annualised'!$E$2</c:f>
              <c:strCache>
                <c:ptCount val="1"/>
                <c:pt idx="0">
                  <c:v>Secondary Industries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'Growth Rates Annualised'!$E$84</c:f>
              <c:numCache>
                <c:formatCode>0.00</c:formatCode>
                <c:ptCount val="1"/>
                <c:pt idx="0">
                  <c:v>7.8685809612641098</c:v>
                </c:pt>
              </c:numCache>
            </c:numRef>
          </c:val>
          <c:shape val="cylinder"/>
        </c:ser>
        <c:ser>
          <c:idx val="2"/>
          <c:order val="2"/>
          <c:tx>
            <c:strRef>
              <c:f>'Growth Rates Annualised'!$I$2</c:f>
              <c:strCache>
                <c:ptCount val="1"/>
                <c:pt idx="0">
                  <c:v>Tertiary industries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'Growth Rates Annualised'!$I$84</c:f>
              <c:numCache>
                <c:formatCode>0.00</c:formatCode>
                <c:ptCount val="1"/>
                <c:pt idx="0">
                  <c:v>11.330215910646567</c:v>
                </c:pt>
              </c:numCache>
            </c:numRef>
          </c:val>
          <c:shape val="cylinder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94824448"/>
        <c:axId val="494834432"/>
        <c:axId val="0"/>
      </c:bar3DChart>
      <c:catAx>
        <c:axId val="49482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ZA"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94834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94834432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ZA"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94824448"/>
        <c:crosses val="autoZero"/>
        <c:crossBetween val="between"/>
      </c:valAx>
      <c:spPr>
        <a:solidFill>
          <a:schemeClr val="accent3">
            <a:lumMod val="60000"/>
            <a:lumOff val="40000"/>
          </a:schemeClr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2.1400969738595791E-2"/>
          <c:y val="1.6722434008645513E-2"/>
          <c:w val="0.83876223415998263"/>
          <c:h val="0.1003343820923018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ZA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81" r="0.7500000000000081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408519811312512E-2"/>
          <c:y val="2.935167040771533E-2"/>
          <c:w val="0.92259148018868775"/>
          <c:h val="0.93573425493759665"/>
        </c:manualLayout>
      </c:layout>
      <c:lineChart>
        <c:grouping val="standard"/>
        <c:varyColors val="0"/>
        <c:ser>
          <c:idx val="0"/>
          <c:order val="0"/>
          <c:tx>
            <c:strRef>
              <c:f>'Growth Rates Annualised'!$C$2</c:f>
              <c:strCache>
                <c:ptCount val="1"/>
                <c:pt idx="0">
                  <c:v>Agriculture, forestry and fishing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'Growth Rates Annualised'!$A$3:$A$83</c:f>
              <c:strCache>
                <c:ptCount val="81"/>
                <c:pt idx="0">
                  <c:v>1996q1</c:v>
                </c:pt>
                <c:pt idx="1">
                  <c:v>1996q2</c:v>
                </c:pt>
                <c:pt idx="2">
                  <c:v>1996q3</c:v>
                </c:pt>
                <c:pt idx="3">
                  <c:v>1996q4</c:v>
                </c:pt>
                <c:pt idx="4">
                  <c:v>1997q1</c:v>
                </c:pt>
                <c:pt idx="5">
                  <c:v>1997q2</c:v>
                </c:pt>
                <c:pt idx="6">
                  <c:v>1997q3</c:v>
                </c:pt>
                <c:pt idx="7">
                  <c:v>1997q4</c:v>
                </c:pt>
                <c:pt idx="8">
                  <c:v>1998q1</c:v>
                </c:pt>
                <c:pt idx="9">
                  <c:v>1998q2</c:v>
                </c:pt>
                <c:pt idx="10">
                  <c:v>1998q3</c:v>
                </c:pt>
                <c:pt idx="11">
                  <c:v>1998q4</c:v>
                </c:pt>
                <c:pt idx="12">
                  <c:v>1999q1</c:v>
                </c:pt>
                <c:pt idx="13">
                  <c:v>1999q2</c:v>
                </c:pt>
                <c:pt idx="14">
                  <c:v>1999q3</c:v>
                </c:pt>
                <c:pt idx="15">
                  <c:v>1999q4</c:v>
                </c:pt>
                <c:pt idx="16">
                  <c:v>2000q1</c:v>
                </c:pt>
                <c:pt idx="17">
                  <c:v>2000q2</c:v>
                </c:pt>
                <c:pt idx="18">
                  <c:v>2000q3</c:v>
                </c:pt>
                <c:pt idx="19">
                  <c:v>2000q4</c:v>
                </c:pt>
                <c:pt idx="20">
                  <c:v>2001q1</c:v>
                </c:pt>
                <c:pt idx="21">
                  <c:v>2001q2</c:v>
                </c:pt>
                <c:pt idx="22">
                  <c:v>2001q3</c:v>
                </c:pt>
                <c:pt idx="23">
                  <c:v>2001q4</c:v>
                </c:pt>
                <c:pt idx="24">
                  <c:v>2002q1</c:v>
                </c:pt>
                <c:pt idx="25">
                  <c:v>2002q2</c:v>
                </c:pt>
                <c:pt idx="26">
                  <c:v>2002q3</c:v>
                </c:pt>
                <c:pt idx="27">
                  <c:v>2002q4</c:v>
                </c:pt>
                <c:pt idx="28">
                  <c:v>2003q1</c:v>
                </c:pt>
                <c:pt idx="29">
                  <c:v>2003q2</c:v>
                </c:pt>
                <c:pt idx="30">
                  <c:v>2003q3</c:v>
                </c:pt>
                <c:pt idx="31">
                  <c:v>2003q4</c:v>
                </c:pt>
                <c:pt idx="32">
                  <c:v>2004q1</c:v>
                </c:pt>
                <c:pt idx="33">
                  <c:v>2004q2</c:v>
                </c:pt>
                <c:pt idx="34">
                  <c:v>2004q3</c:v>
                </c:pt>
                <c:pt idx="35">
                  <c:v>2004q4</c:v>
                </c:pt>
                <c:pt idx="36">
                  <c:v>2005q1</c:v>
                </c:pt>
                <c:pt idx="37">
                  <c:v>2005q2</c:v>
                </c:pt>
                <c:pt idx="38">
                  <c:v>2005q3</c:v>
                </c:pt>
                <c:pt idx="39">
                  <c:v>2005q4</c:v>
                </c:pt>
                <c:pt idx="40">
                  <c:v>2006q1</c:v>
                </c:pt>
                <c:pt idx="41">
                  <c:v>2006q2</c:v>
                </c:pt>
                <c:pt idx="42">
                  <c:v>2006q3</c:v>
                </c:pt>
                <c:pt idx="43">
                  <c:v>2006q4</c:v>
                </c:pt>
                <c:pt idx="44">
                  <c:v>2007q1</c:v>
                </c:pt>
                <c:pt idx="45">
                  <c:v>2007q2</c:v>
                </c:pt>
                <c:pt idx="46">
                  <c:v>2007q3</c:v>
                </c:pt>
                <c:pt idx="47">
                  <c:v>2007q4</c:v>
                </c:pt>
                <c:pt idx="48">
                  <c:v>2008q1</c:v>
                </c:pt>
                <c:pt idx="49">
                  <c:v>2008q2</c:v>
                </c:pt>
                <c:pt idx="50">
                  <c:v>2008q3</c:v>
                </c:pt>
                <c:pt idx="51">
                  <c:v>2008q4</c:v>
                </c:pt>
                <c:pt idx="52">
                  <c:v>2009q1</c:v>
                </c:pt>
                <c:pt idx="53">
                  <c:v>2009q2</c:v>
                </c:pt>
                <c:pt idx="54">
                  <c:v>2009q3</c:v>
                </c:pt>
                <c:pt idx="55">
                  <c:v>2009q4</c:v>
                </c:pt>
                <c:pt idx="56">
                  <c:v>2010q1</c:v>
                </c:pt>
                <c:pt idx="57">
                  <c:v>2010q2</c:v>
                </c:pt>
                <c:pt idx="58">
                  <c:v>2010q3</c:v>
                </c:pt>
                <c:pt idx="59">
                  <c:v>2010q4</c:v>
                </c:pt>
                <c:pt idx="60">
                  <c:v>2011q1</c:v>
                </c:pt>
                <c:pt idx="61">
                  <c:v>2011q2</c:v>
                </c:pt>
                <c:pt idx="62">
                  <c:v>2011q3</c:v>
                </c:pt>
                <c:pt idx="63">
                  <c:v>2011q4</c:v>
                </c:pt>
                <c:pt idx="64">
                  <c:v>2012q1</c:v>
                </c:pt>
                <c:pt idx="65">
                  <c:v>2012q2</c:v>
                </c:pt>
                <c:pt idx="66">
                  <c:v>2012q3</c:v>
                </c:pt>
                <c:pt idx="67">
                  <c:v>2012q4</c:v>
                </c:pt>
                <c:pt idx="68">
                  <c:v>2013q1</c:v>
                </c:pt>
                <c:pt idx="69">
                  <c:v>2013q2</c:v>
                </c:pt>
                <c:pt idx="70">
                  <c:v>2013q3</c:v>
                </c:pt>
                <c:pt idx="71">
                  <c:v>2013q4</c:v>
                </c:pt>
                <c:pt idx="72">
                  <c:v>2014q1</c:v>
                </c:pt>
                <c:pt idx="73">
                  <c:v>2014q2</c:v>
                </c:pt>
                <c:pt idx="74">
                  <c:v>2014q3</c:v>
                </c:pt>
                <c:pt idx="75">
                  <c:v>2014q4</c:v>
                </c:pt>
                <c:pt idx="76">
                  <c:v>2015q1</c:v>
                </c:pt>
                <c:pt idx="77">
                  <c:v>2015q2</c:v>
                </c:pt>
                <c:pt idx="78">
                  <c:v>2015q3</c:v>
                </c:pt>
                <c:pt idx="79">
                  <c:v>2015q4</c:v>
                </c:pt>
                <c:pt idx="80">
                  <c:v>2016q1</c:v>
                </c:pt>
              </c:strCache>
            </c:strRef>
          </c:cat>
          <c:val>
            <c:numRef>
              <c:f>'Growth Rates Annualised'!$C$3:$C$83</c:f>
              <c:numCache>
                <c:formatCode>0.00</c:formatCode>
                <c:ptCount val="81"/>
                <c:pt idx="0">
                  <c:v>-2.4964776516747076</c:v>
                </c:pt>
                <c:pt idx="1">
                  <c:v>65.789020874337467</c:v>
                </c:pt>
                <c:pt idx="2">
                  <c:v>6.3384966710599508</c:v>
                </c:pt>
                <c:pt idx="3">
                  <c:v>-0.56296194768074603</c:v>
                </c:pt>
                <c:pt idx="4">
                  <c:v>27.593799580789742</c:v>
                </c:pt>
                <c:pt idx="5">
                  <c:v>5.7116830353665371</c:v>
                </c:pt>
                <c:pt idx="6">
                  <c:v>-1.1847024957087453</c:v>
                </c:pt>
                <c:pt idx="7">
                  <c:v>-10.356365307853915</c:v>
                </c:pt>
                <c:pt idx="8">
                  <c:v>20.798641352512064</c:v>
                </c:pt>
                <c:pt idx="9">
                  <c:v>3.5086413653777475</c:v>
                </c:pt>
                <c:pt idx="10">
                  <c:v>8.5122195791624673</c:v>
                </c:pt>
                <c:pt idx="11">
                  <c:v>-24.384784868916832</c:v>
                </c:pt>
                <c:pt idx="12">
                  <c:v>-21.543228494591371</c:v>
                </c:pt>
                <c:pt idx="13">
                  <c:v>-0.8658228911521485</c:v>
                </c:pt>
                <c:pt idx="14">
                  <c:v>-2.3057140407604959</c:v>
                </c:pt>
                <c:pt idx="15">
                  <c:v>-17.061275998995214</c:v>
                </c:pt>
                <c:pt idx="16">
                  <c:v>-8.4513273593888076</c:v>
                </c:pt>
                <c:pt idx="17">
                  <c:v>-16.186334656893571</c:v>
                </c:pt>
                <c:pt idx="18">
                  <c:v>30.476070684522981</c:v>
                </c:pt>
                <c:pt idx="19">
                  <c:v>28.112065784241874</c:v>
                </c:pt>
                <c:pt idx="20">
                  <c:v>24.550054274691334</c:v>
                </c:pt>
                <c:pt idx="21">
                  <c:v>45.581551658633728</c:v>
                </c:pt>
                <c:pt idx="22">
                  <c:v>4.7964872516303982</c:v>
                </c:pt>
                <c:pt idx="23">
                  <c:v>57.734254373345337</c:v>
                </c:pt>
                <c:pt idx="24">
                  <c:v>16.339485056831705</c:v>
                </c:pt>
                <c:pt idx="25">
                  <c:v>28.721849146721368</c:v>
                </c:pt>
                <c:pt idx="26">
                  <c:v>25.785720822818686</c:v>
                </c:pt>
                <c:pt idx="27">
                  <c:v>4.8767339779190877</c:v>
                </c:pt>
                <c:pt idx="28">
                  <c:v>-4.7915017276435021</c:v>
                </c:pt>
                <c:pt idx="29">
                  <c:v>-0.55876440168731589</c:v>
                </c:pt>
                <c:pt idx="30">
                  <c:v>-3.3595551284137528</c:v>
                </c:pt>
                <c:pt idx="31">
                  <c:v>-13.327181282580058</c:v>
                </c:pt>
                <c:pt idx="32">
                  <c:v>-0.1176648630472816</c:v>
                </c:pt>
                <c:pt idx="33">
                  <c:v>-3.5412989029346789</c:v>
                </c:pt>
                <c:pt idx="34">
                  <c:v>10.895399771161038</c:v>
                </c:pt>
                <c:pt idx="35">
                  <c:v>5.0955867286456034</c:v>
                </c:pt>
                <c:pt idx="36">
                  <c:v>17.755173962239784</c:v>
                </c:pt>
                <c:pt idx="37">
                  <c:v>-25.560456753318146</c:v>
                </c:pt>
                <c:pt idx="38">
                  <c:v>-10.872140806308336</c:v>
                </c:pt>
                <c:pt idx="39">
                  <c:v>2.1249940068239437</c:v>
                </c:pt>
                <c:pt idx="40">
                  <c:v>10.312548084743675</c:v>
                </c:pt>
                <c:pt idx="41">
                  <c:v>4.0737038637918541</c:v>
                </c:pt>
                <c:pt idx="42">
                  <c:v>32.150152606902438</c:v>
                </c:pt>
                <c:pt idx="43">
                  <c:v>35.186793387009146</c:v>
                </c:pt>
                <c:pt idx="44">
                  <c:v>55.440269797319985</c:v>
                </c:pt>
                <c:pt idx="45">
                  <c:v>62.091743984496816</c:v>
                </c:pt>
                <c:pt idx="46">
                  <c:v>25.745223777426911</c:v>
                </c:pt>
                <c:pt idx="47">
                  <c:v>13.505810308719274</c:v>
                </c:pt>
                <c:pt idx="48">
                  <c:v>19.634659073279114</c:v>
                </c:pt>
                <c:pt idx="49">
                  <c:v>42.253170562094198</c:v>
                </c:pt>
                <c:pt idx="50">
                  <c:v>25.820807764274679</c:v>
                </c:pt>
                <c:pt idx="51">
                  <c:v>-3.3743479238080876</c:v>
                </c:pt>
                <c:pt idx="52">
                  <c:v>5.1500947149460083</c:v>
                </c:pt>
                <c:pt idx="53">
                  <c:v>5.1319391043244105</c:v>
                </c:pt>
                <c:pt idx="54">
                  <c:v>-19.393718830874391</c:v>
                </c:pt>
                <c:pt idx="55">
                  <c:v>-9.9011864722448024</c:v>
                </c:pt>
                <c:pt idx="56">
                  <c:v>-1.8975702746742631</c:v>
                </c:pt>
                <c:pt idx="57">
                  <c:v>7.5121564742388127</c:v>
                </c:pt>
                <c:pt idx="58">
                  <c:v>-20.068509999567262</c:v>
                </c:pt>
                <c:pt idx="59">
                  <c:v>-39.606702556060078</c:v>
                </c:pt>
                <c:pt idx="60">
                  <c:v>-3.8544790106240123</c:v>
                </c:pt>
                <c:pt idx="61">
                  <c:v>-1.7992701079852114</c:v>
                </c:pt>
                <c:pt idx="62">
                  <c:v>45.809192550439576</c:v>
                </c:pt>
                <c:pt idx="63">
                  <c:v>93.219960568647394</c:v>
                </c:pt>
                <c:pt idx="64">
                  <c:v>-12.337274944412144</c:v>
                </c:pt>
                <c:pt idx="65">
                  <c:v>7.5780338598811756</c:v>
                </c:pt>
                <c:pt idx="66">
                  <c:v>-19.095081112331929</c:v>
                </c:pt>
                <c:pt idx="67">
                  <c:v>-20.114512358282958</c:v>
                </c:pt>
                <c:pt idx="68">
                  <c:v>9.6238055369425002</c:v>
                </c:pt>
                <c:pt idx="69">
                  <c:v>10.604527791551286</c:v>
                </c:pt>
                <c:pt idx="70">
                  <c:v>-6.7135926458229482</c:v>
                </c:pt>
                <c:pt idx="71">
                  <c:v>-20.20851099419037</c:v>
                </c:pt>
                <c:pt idx="72">
                  <c:v>12.396451068127709</c:v>
                </c:pt>
                <c:pt idx="73">
                  <c:v>6.7970366430890241</c:v>
                </c:pt>
                <c:pt idx="74">
                  <c:v>32.118775339030996</c:v>
                </c:pt>
                <c:pt idx="75">
                  <c:v>14.895674851866477</c:v>
                </c:pt>
                <c:pt idx="76">
                  <c:v>28.067916996944625</c:v>
                </c:pt>
                <c:pt idx="77">
                  <c:v>-2.7053877333598586</c:v>
                </c:pt>
                <c:pt idx="78">
                  <c:v>-15.951220776081342</c:v>
                </c:pt>
                <c:pt idx="79">
                  <c:v>27.673723908448927</c:v>
                </c:pt>
                <c:pt idx="80">
                  <c:v>31.609495473802866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'Growth Rates Annualised'!$D$2</c:f>
              <c:strCache>
                <c:ptCount val="1"/>
                <c:pt idx="0">
                  <c:v>Mining and quarrying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'Growth Rates Annualised'!$A$3:$A$83</c:f>
              <c:strCache>
                <c:ptCount val="81"/>
                <c:pt idx="0">
                  <c:v>1996q1</c:v>
                </c:pt>
                <c:pt idx="1">
                  <c:v>1996q2</c:v>
                </c:pt>
                <c:pt idx="2">
                  <c:v>1996q3</c:v>
                </c:pt>
                <c:pt idx="3">
                  <c:v>1996q4</c:v>
                </c:pt>
                <c:pt idx="4">
                  <c:v>1997q1</c:v>
                </c:pt>
                <c:pt idx="5">
                  <c:v>1997q2</c:v>
                </c:pt>
                <c:pt idx="6">
                  <c:v>1997q3</c:v>
                </c:pt>
                <c:pt idx="7">
                  <c:v>1997q4</c:v>
                </c:pt>
                <c:pt idx="8">
                  <c:v>1998q1</c:v>
                </c:pt>
                <c:pt idx="9">
                  <c:v>1998q2</c:v>
                </c:pt>
                <c:pt idx="10">
                  <c:v>1998q3</c:v>
                </c:pt>
                <c:pt idx="11">
                  <c:v>1998q4</c:v>
                </c:pt>
                <c:pt idx="12">
                  <c:v>1999q1</c:v>
                </c:pt>
                <c:pt idx="13">
                  <c:v>1999q2</c:v>
                </c:pt>
                <c:pt idx="14">
                  <c:v>1999q3</c:v>
                </c:pt>
                <c:pt idx="15">
                  <c:v>1999q4</c:v>
                </c:pt>
                <c:pt idx="16">
                  <c:v>2000q1</c:v>
                </c:pt>
                <c:pt idx="17">
                  <c:v>2000q2</c:v>
                </c:pt>
                <c:pt idx="18">
                  <c:v>2000q3</c:v>
                </c:pt>
                <c:pt idx="19">
                  <c:v>2000q4</c:v>
                </c:pt>
                <c:pt idx="20">
                  <c:v>2001q1</c:v>
                </c:pt>
                <c:pt idx="21">
                  <c:v>2001q2</c:v>
                </c:pt>
                <c:pt idx="22">
                  <c:v>2001q3</c:v>
                </c:pt>
                <c:pt idx="23">
                  <c:v>2001q4</c:v>
                </c:pt>
                <c:pt idx="24">
                  <c:v>2002q1</c:v>
                </c:pt>
                <c:pt idx="25">
                  <c:v>2002q2</c:v>
                </c:pt>
                <c:pt idx="26">
                  <c:v>2002q3</c:v>
                </c:pt>
                <c:pt idx="27">
                  <c:v>2002q4</c:v>
                </c:pt>
                <c:pt idx="28">
                  <c:v>2003q1</c:v>
                </c:pt>
                <c:pt idx="29">
                  <c:v>2003q2</c:v>
                </c:pt>
                <c:pt idx="30">
                  <c:v>2003q3</c:v>
                </c:pt>
                <c:pt idx="31">
                  <c:v>2003q4</c:v>
                </c:pt>
                <c:pt idx="32">
                  <c:v>2004q1</c:v>
                </c:pt>
                <c:pt idx="33">
                  <c:v>2004q2</c:v>
                </c:pt>
                <c:pt idx="34">
                  <c:v>2004q3</c:v>
                </c:pt>
                <c:pt idx="35">
                  <c:v>2004q4</c:v>
                </c:pt>
                <c:pt idx="36">
                  <c:v>2005q1</c:v>
                </c:pt>
                <c:pt idx="37">
                  <c:v>2005q2</c:v>
                </c:pt>
                <c:pt idx="38">
                  <c:v>2005q3</c:v>
                </c:pt>
                <c:pt idx="39">
                  <c:v>2005q4</c:v>
                </c:pt>
                <c:pt idx="40">
                  <c:v>2006q1</c:v>
                </c:pt>
                <c:pt idx="41">
                  <c:v>2006q2</c:v>
                </c:pt>
                <c:pt idx="42">
                  <c:v>2006q3</c:v>
                </c:pt>
                <c:pt idx="43">
                  <c:v>2006q4</c:v>
                </c:pt>
                <c:pt idx="44">
                  <c:v>2007q1</c:v>
                </c:pt>
                <c:pt idx="45">
                  <c:v>2007q2</c:v>
                </c:pt>
                <c:pt idx="46">
                  <c:v>2007q3</c:v>
                </c:pt>
                <c:pt idx="47">
                  <c:v>2007q4</c:v>
                </c:pt>
                <c:pt idx="48">
                  <c:v>2008q1</c:v>
                </c:pt>
                <c:pt idx="49">
                  <c:v>2008q2</c:v>
                </c:pt>
                <c:pt idx="50">
                  <c:v>2008q3</c:v>
                </c:pt>
                <c:pt idx="51">
                  <c:v>2008q4</c:v>
                </c:pt>
                <c:pt idx="52">
                  <c:v>2009q1</c:v>
                </c:pt>
                <c:pt idx="53">
                  <c:v>2009q2</c:v>
                </c:pt>
                <c:pt idx="54">
                  <c:v>2009q3</c:v>
                </c:pt>
                <c:pt idx="55">
                  <c:v>2009q4</c:v>
                </c:pt>
                <c:pt idx="56">
                  <c:v>2010q1</c:v>
                </c:pt>
                <c:pt idx="57">
                  <c:v>2010q2</c:v>
                </c:pt>
                <c:pt idx="58">
                  <c:v>2010q3</c:v>
                </c:pt>
                <c:pt idx="59">
                  <c:v>2010q4</c:v>
                </c:pt>
                <c:pt idx="60">
                  <c:v>2011q1</c:v>
                </c:pt>
                <c:pt idx="61">
                  <c:v>2011q2</c:v>
                </c:pt>
                <c:pt idx="62">
                  <c:v>2011q3</c:v>
                </c:pt>
                <c:pt idx="63">
                  <c:v>2011q4</c:v>
                </c:pt>
                <c:pt idx="64">
                  <c:v>2012q1</c:v>
                </c:pt>
                <c:pt idx="65">
                  <c:v>2012q2</c:v>
                </c:pt>
                <c:pt idx="66">
                  <c:v>2012q3</c:v>
                </c:pt>
                <c:pt idx="67">
                  <c:v>2012q4</c:v>
                </c:pt>
                <c:pt idx="68">
                  <c:v>2013q1</c:v>
                </c:pt>
                <c:pt idx="69">
                  <c:v>2013q2</c:v>
                </c:pt>
                <c:pt idx="70">
                  <c:v>2013q3</c:v>
                </c:pt>
                <c:pt idx="71">
                  <c:v>2013q4</c:v>
                </c:pt>
                <c:pt idx="72">
                  <c:v>2014q1</c:v>
                </c:pt>
                <c:pt idx="73">
                  <c:v>2014q2</c:v>
                </c:pt>
                <c:pt idx="74">
                  <c:v>2014q3</c:v>
                </c:pt>
                <c:pt idx="75">
                  <c:v>2014q4</c:v>
                </c:pt>
                <c:pt idx="76">
                  <c:v>2015q1</c:v>
                </c:pt>
                <c:pt idx="77">
                  <c:v>2015q2</c:v>
                </c:pt>
                <c:pt idx="78">
                  <c:v>2015q3</c:v>
                </c:pt>
                <c:pt idx="79">
                  <c:v>2015q4</c:v>
                </c:pt>
                <c:pt idx="80">
                  <c:v>2016q1</c:v>
                </c:pt>
              </c:strCache>
            </c:strRef>
          </c:cat>
          <c:val>
            <c:numRef>
              <c:f>'Growth Rates Annualised'!$D$3:$D$83</c:f>
              <c:numCache>
                <c:formatCode>0.00</c:formatCode>
                <c:ptCount val="81"/>
                <c:pt idx="0">
                  <c:v>14.177604478069117</c:v>
                </c:pt>
                <c:pt idx="1">
                  <c:v>21.352676467500398</c:v>
                </c:pt>
                <c:pt idx="2">
                  <c:v>18.009347981586078</c:v>
                </c:pt>
                <c:pt idx="3">
                  <c:v>20.823348691590095</c:v>
                </c:pt>
                <c:pt idx="4">
                  <c:v>3.4860567680479031</c:v>
                </c:pt>
                <c:pt idx="5">
                  <c:v>-3.9291617722481185</c:v>
                </c:pt>
                <c:pt idx="6">
                  <c:v>-3.6495422527716226</c:v>
                </c:pt>
                <c:pt idx="7">
                  <c:v>-4.3541355720241759</c:v>
                </c:pt>
                <c:pt idx="8">
                  <c:v>-3.8865426271137351</c:v>
                </c:pt>
                <c:pt idx="9">
                  <c:v>15.558801633922911</c:v>
                </c:pt>
                <c:pt idx="10">
                  <c:v>27.01387845641543</c:v>
                </c:pt>
                <c:pt idx="11">
                  <c:v>35.202766371070396</c:v>
                </c:pt>
                <c:pt idx="12">
                  <c:v>29.88910896318276</c:v>
                </c:pt>
                <c:pt idx="13">
                  <c:v>7.2627807319743862</c:v>
                </c:pt>
                <c:pt idx="14">
                  <c:v>-1.4626555187368391</c:v>
                </c:pt>
                <c:pt idx="15">
                  <c:v>14.338518776521186</c:v>
                </c:pt>
                <c:pt idx="16">
                  <c:v>36.532792475949691</c:v>
                </c:pt>
                <c:pt idx="17">
                  <c:v>43.178834260664537</c:v>
                </c:pt>
                <c:pt idx="18">
                  <c:v>28.866432384254637</c:v>
                </c:pt>
                <c:pt idx="19">
                  <c:v>31.543965181293711</c:v>
                </c:pt>
                <c:pt idx="20">
                  <c:v>39.966238573538284</c:v>
                </c:pt>
                <c:pt idx="21">
                  <c:v>32.347155808663757</c:v>
                </c:pt>
                <c:pt idx="22">
                  <c:v>35.113103595503894</c:v>
                </c:pt>
                <c:pt idx="23">
                  <c:v>21.526621520001353</c:v>
                </c:pt>
                <c:pt idx="24">
                  <c:v>19.17304199959441</c:v>
                </c:pt>
                <c:pt idx="25">
                  <c:v>24.516769865012726</c:v>
                </c:pt>
                <c:pt idx="26">
                  <c:v>36.088784459316805</c:v>
                </c:pt>
                <c:pt idx="27">
                  <c:v>23.767387078305209</c:v>
                </c:pt>
                <c:pt idx="28">
                  <c:v>-3.3550504881530157</c:v>
                </c:pt>
                <c:pt idx="29">
                  <c:v>-14.655911130641751</c:v>
                </c:pt>
                <c:pt idx="30">
                  <c:v>-10.000992219465127</c:v>
                </c:pt>
                <c:pt idx="31">
                  <c:v>-12.456967094864893</c:v>
                </c:pt>
                <c:pt idx="32">
                  <c:v>-1.2652309183191479</c:v>
                </c:pt>
                <c:pt idx="33">
                  <c:v>7.3188012419547173</c:v>
                </c:pt>
                <c:pt idx="34">
                  <c:v>5.0710852560456567</c:v>
                </c:pt>
                <c:pt idx="35">
                  <c:v>10.739911907843624</c:v>
                </c:pt>
                <c:pt idx="36">
                  <c:v>2.2162327372289083</c:v>
                </c:pt>
                <c:pt idx="37">
                  <c:v>18.006632362798626</c:v>
                </c:pt>
                <c:pt idx="38">
                  <c:v>10.642302525220085</c:v>
                </c:pt>
                <c:pt idx="39">
                  <c:v>20.114889760677713</c:v>
                </c:pt>
                <c:pt idx="40">
                  <c:v>14.277326639799501</c:v>
                </c:pt>
                <c:pt idx="41">
                  <c:v>7.8999804199113468</c:v>
                </c:pt>
                <c:pt idx="42">
                  <c:v>38.704978559645106</c:v>
                </c:pt>
                <c:pt idx="43">
                  <c:v>33.185622143870809</c:v>
                </c:pt>
                <c:pt idx="44">
                  <c:v>50.786534946672056</c:v>
                </c:pt>
                <c:pt idx="45">
                  <c:v>32.26618931678307</c:v>
                </c:pt>
                <c:pt idx="46">
                  <c:v>6.2657444654696697</c:v>
                </c:pt>
                <c:pt idx="47">
                  <c:v>15.436447790558889</c:v>
                </c:pt>
                <c:pt idx="48">
                  <c:v>14.94188415482626</c:v>
                </c:pt>
                <c:pt idx="49">
                  <c:v>31.168888382193749</c:v>
                </c:pt>
                <c:pt idx="50">
                  <c:v>36.032924004836694</c:v>
                </c:pt>
                <c:pt idx="51">
                  <c:v>23.996772259878053</c:v>
                </c:pt>
                <c:pt idx="52">
                  <c:v>4.8224105703762028</c:v>
                </c:pt>
                <c:pt idx="53">
                  <c:v>-1.5325615235023233</c:v>
                </c:pt>
                <c:pt idx="54">
                  <c:v>-2.0409032799298137</c:v>
                </c:pt>
                <c:pt idx="55">
                  <c:v>1.4817439096515719</c:v>
                </c:pt>
                <c:pt idx="56">
                  <c:v>-2.6943072263560425E-2</c:v>
                </c:pt>
                <c:pt idx="57">
                  <c:v>15.906398604646505</c:v>
                </c:pt>
                <c:pt idx="58">
                  <c:v>20.223319971208852</c:v>
                </c:pt>
                <c:pt idx="59">
                  <c:v>29.522227346407306</c:v>
                </c:pt>
                <c:pt idx="60">
                  <c:v>31.934191550619524</c:v>
                </c:pt>
                <c:pt idx="61">
                  <c:v>5.2995030691675566</c:v>
                </c:pt>
                <c:pt idx="62">
                  <c:v>9.1859199599358465</c:v>
                </c:pt>
                <c:pt idx="63">
                  <c:v>9.6813835836143429</c:v>
                </c:pt>
                <c:pt idx="64">
                  <c:v>0.77007680595751393</c:v>
                </c:pt>
                <c:pt idx="65">
                  <c:v>-0.12100181128907297</c:v>
                </c:pt>
                <c:pt idx="66">
                  <c:v>-4.368907606213563</c:v>
                </c:pt>
                <c:pt idx="67">
                  <c:v>-15.202140642893641</c:v>
                </c:pt>
                <c:pt idx="68">
                  <c:v>8.9600554364826035</c:v>
                </c:pt>
                <c:pt idx="69">
                  <c:v>-2.4680339893628975</c:v>
                </c:pt>
                <c:pt idx="70">
                  <c:v>7.7309392952313853</c:v>
                </c:pt>
                <c:pt idx="71">
                  <c:v>13.834522209297969</c:v>
                </c:pt>
                <c:pt idx="72">
                  <c:v>3.2438092344192864</c:v>
                </c:pt>
                <c:pt idx="73">
                  <c:v>-3.5479425966576836</c:v>
                </c:pt>
                <c:pt idx="74">
                  <c:v>-9.2130662361577631</c:v>
                </c:pt>
                <c:pt idx="75">
                  <c:v>-7.9248271187346839</c:v>
                </c:pt>
                <c:pt idx="76">
                  <c:v>-10.028552864353705</c:v>
                </c:pt>
                <c:pt idx="77">
                  <c:v>-1.5456244813109559</c:v>
                </c:pt>
                <c:pt idx="78">
                  <c:v>-10.275892673983481</c:v>
                </c:pt>
                <c:pt idx="79">
                  <c:v>-4.935652249319884</c:v>
                </c:pt>
                <c:pt idx="80">
                  <c:v>-6.3082254271874429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011008"/>
        <c:axId val="502012544"/>
      </c:lineChart>
      <c:catAx>
        <c:axId val="50201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ZA"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02012544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502012544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ZA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020110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505241827589418"/>
          <c:y val="0.10113142509546805"/>
          <c:w val="0.32520256273808068"/>
          <c:h val="0.1066671172541200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ZA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5">
        <a:lumMod val="40000"/>
        <a:lumOff val="60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81" r="0.7500000000000081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219461099472704E-2"/>
          <c:y val="2.6677411592207802E-2"/>
          <c:w val="0.92887500300994563"/>
          <c:h val="0.92349030997990456"/>
        </c:manualLayout>
      </c:layout>
      <c:lineChart>
        <c:grouping val="standard"/>
        <c:varyColors val="0"/>
        <c:ser>
          <c:idx val="0"/>
          <c:order val="0"/>
          <c:tx>
            <c:strRef>
              <c:f>'Growth Rates Annualised'!$F$2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'Growth Rates Annualised'!$A$3:$A$83</c:f>
              <c:strCache>
                <c:ptCount val="81"/>
                <c:pt idx="0">
                  <c:v>1996q1</c:v>
                </c:pt>
                <c:pt idx="1">
                  <c:v>1996q2</c:v>
                </c:pt>
                <c:pt idx="2">
                  <c:v>1996q3</c:v>
                </c:pt>
                <c:pt idx="3">
                  <c:v>1996q4</c:v>
                </c:pt>
                <c:pt idx="4">
                  <c:v>1997q1</c:v>
                </c:pt>
                <c:pt idx="5">
                  <c:v>1997q2</c:v>
                </c:pt>
                <c:pt idx="6">
                  <c:v>1997q3</c:v>
                </c:pt>
                <c:pt idx="7">
                  <c:v>1997q4</c:v>
                </c:pt>
                <c:pt idx="8">
                  <c:v>1998q1</c:v>
                </c:pt>
                <c:pt idx="9">
                  <c:v>1998q2</c:v>
                </c:pt>
                <c:pt idx="10">
                  <c:v>1998q3</c:v>
                </c:pt>
                <c:pt idx="11">
                  <c:v>1998q4</c:v>
                </c:pt>
                <c:pt idx="12">
                  <c:v>1999q1</c:v>
                </c:pt>
                <c:pt idx="13">
                  <c:v>1999q2</c:v>
                </c:pt>
                <c:pt idx="14">
                  <c:v>1999q3</c:v>
                </c:pt>
                <c:pt idx="15">
                  <c:v>1999q4</c:v>
                </c:pt>
                <c:pt idx="16">
                  <c:v>2000q1</c:v>
                </c:pt>
                <c:pt idx="17">
                  <c:v>2000q2</c:v>
                </c:pt>
                <c:pt idx="18">
                  <c:v>2000q3</c:v>
                </c:pt>
                <c:pt idx="19">
                  <c:v>2000q4</c:v>
                </c:pt>
                <c:pt idx="20">
                  <c:v>2001q1</c:v>
                </c:pt>
                <c:pt idx="21">
                  <c:v>2001q2</c:v>
                </c:pt>
                <c:pt idx="22">
                  <c:v>2001q3</c:v>
                </c:pt>
                <c:pt idx="23">
                  <c:v>2001q4</c:v>
                </c:pt>
                <c:pt idx="24">
                  <c:v>2002q1</c:v>
                </c:pt>
                <c:pt idx="25">
                  <c:v>2002q2</c:v>
                </c:pt>
                <c:pt idx="26">
                  <c:v>2002q3</c:v>
                </c:pt>
                <c:pt idx="27">
                  <c:v>2002q4</c:v>
                </c:pt>
                <c:pt idx="28">
                  <c:v>2003q1</c:v>
                </c:pt>
                <c:pt idx="29">
                  <c:v>2003q2</c:v>
                </c:pt>
                <c:pt idx="30">
                  <c:v>2003q3</c:v>
                </c:pt>
                <c:pt idx="31">
                  <c:v>2003q4</c:v>
                </c:pt>
                <c:pt idx="32">
                  <c:v>2004q1</c:v>
                </c:pt>
                <c:pt idx="33">
                  <c:v>2004q2</c:v>
                </c:pt>
                <c:pt idx="34">
                  <c:v>2004q3</c:v>
                </c:pt>
                <c:pt idx="35">
                  <c:v>2004q4</c:v>
                </c:pt>
                <c:pt idx="36">
                  <c:v>2005q1</c:v>
                </c:pt>
                <c:pt idx="37">
                  <c:v>2005q2</c:v>
                </c:pt>
                <c:pt idx="38">
                  <c:v>2005q3</c:v>
                </c:pt>
                <c:pt idx="39">
                  <c:v>2005q4</c:v>
                </c:pt>
                <c:pt idx="40">
                  <c:v>2006q1</c:v>
                </c:pt>
                <c:pt idx="41">
                  <c:v>2006q2</c:v>
                </c:pt>
                <c:pt idx="42">
                  <c:v>2006q3</c:v>
                </c:pt>
                <c:pt idx="43">
                  <c:v>2006q4</c:v>
                </c:pt>
                <c:pt idx="44">
                  <c:v>2007q1</c:v>
                </c:pt>
                <c:pt idx="45">
                  <c:v>2007q2</c:v>
                </c:pt>
                <c:pt idx="46">
                  <c:v>2007q3</c:v>
                </c:pt>
                <c:pt idx="47">
                  <c:v>2007q4</c:v>
                </c:pt>
                <c:pt idx="48">
                  <c:v>2008q1</c:v>
                </c:pt>
                <c:pt idx="49">
                  <c:v>2008q2</c:v>
                </c:pt>
                <c:pt idx="50">
                  <c:v>2008q3</c:v>
                </c:pt>
                <c:pt idx="51">
                  <c:v>2008q4</c:v>
                </c:pt>
                <c:pt idx="52">
                  <c:v>2009q1</c:v>
                </c:pt>
                <c:pt idx="53">
                  <c:v>2009q2</c:v>
                </c:pt>
                <c:pt idx="54">
                  <c:v>2009q3</c:v>
                </c:pt>
                <c:pt idx="55">
                  <c:v>2009q4</c:v>
                </c:pt>
                <c:pt idx="56">
                  <c:v>2010q1</c:v>
                </c:pt>
                <c:pt idx="57">
                  <c:v>2010q2</c:v>
                </c:pt>
                <c:pt idx="58">
                  <c:v>2010q3</c:v>
                </c:pt>
                <c:pt idx="59">
                  <c:v>2010q4</c:v>
                </c:pt>
                <c:pt idx="60">
                  <c:v>2011q1</c:v>
                </c:pt>
                <c:pt idx="61">
                  <c:v>2011q2</c:v>
                </c:pt>
                <c:pt idx="62">
                  <c:v>2011q3</c:v>
                </c:pt>
                <c:pt idx="63">
                  <c:v>2011q4</c:v>
                </c:pt>
                <c:pt idx="64">
                  <c:v>2012q1</c:v>
                </c:pt>
                <c:pt idx="65">
                  <c:v>2012q2</c:v>
                </c:pt>
                <c:pt idx="66">
                  <c:v>2012q3</c:v>
                </c:pt>
                <c:pt idx="67">
                  <c:v>2012q4</c:v>
                </c:pt>
                <c:pt idx="68">
                  <c:v>2013q1</c:v>
                </c:pt>
                <c:pt idx="69">
                  <c:v>2013q2</c:v>
                </c:pt>
                <c:pt idx="70">
                  <c:v>2013q3</c:v>
                </c:pt>
                <c:pt idx="71">
                  <c:v>2013q4</c:v>
                </c:pt>
                <c:pt idx="72">
                  <c:v>2014q1</c:v>
                </c:pt>
                <c:pt idx="73">
                  <c:v>2014q2</c:v>
                </c:pt>
                <c:pt idx="74">
                  <c:v>2014q3</c:v>
                </c:pt>
                <c:pt idx="75">
                  <c:v>2014q4</c:v>
                </c:pt>
                <c:pt idx="76">
                  <c:v>2015q1</c:v>
                </c:pt>
                <c:pt idx="77">
                  <c:v>2015q2</c:v>
                </c:pt>
                <c:pt idx="78">
                  <c:v>2015q3</c:v>
                </c:pt>
                <c:pt idx="79">
                  <c:v>2015q4</c:v>
                </c:pt>
                <c:pt idx="80">
                  <c:v>2016q1</c:v>
                </c:pt>
              </c:strCache>
            </c:strRef>
          </c:cat>
          <c:val>
            <c:numRef>
              <c:f>'Growth Rates Annualised'!$F$3:$F$83</c:f>
              <c:numCache>
                <c:formatCode>0.00</c:formatCode>
                <c:ptCount val="81"/>
                <c:pt idx="0">
                  <c:v>12.615596326397702</c:v>
                </c:pt>
                <c:pt idx="1">
                  <c:v>9.5849320329543026</c:v>
                </c:pt>
                <c:pt idx="2">
                  <c:v>5.1666667012495209</c:v>
                </c:pt>
                <c:pt idx="3">
                  <c:v>11.001482699819395</c:v>
                </c:pt>
                <c:pt idx="4">
                  <c:v>13.569712682576194</c:v>
                </c:pt>
                <c:pt idx="5">
                  <c:v>14.850539902335536</c:v>
                </c:pt>
                <c:pt idx="6">
                  <c:v>12.573488392154161</c:v>
                </c:pt>
                <c:pt idx="7">
                  <c:v>9.1803313577253363</c:v>
                </c:pt>
                <c:pt idx="8">
                  <c:v>2.7857306366464694</c:v>
                </c:pt>
                <c:pt idx="9">
                  <c:v>-4.0338531990830129</c:v>
                </c:pt>
                <c:pt idx="10">
                  <c:v>-3.3034576549154289</c:v>
                </c:pt>
                <c:pt idx="11">
                  <c:v>-8.6341418046976468</c:v>
                </c:pt>
                <c:pt idx="12">
                  <c:v>-2.792713817119501</c:v>
                </c:pt>
                <c:pt idx="13">
                  <c:v>-0.86343968446541985</c:v>
                </c:pt>
                <c:pt idx="14">
                  <c:v>8.217137005343762</c:v>
                </c:pt>
                <c:pt idx="15">
                  <c:v>17.985510085461481</c:v>
                </c:pt>
                <c:pt idx="16">
                  <c:v>21.438682115539205</c:v>
                </c:pt>
                <c:pt idx="17">
                  <c:v>23.697049511511352</c:v>
                </c:pt>
                <c:pt idx="18">
                  <c:v>25.573823868582725</c:v>
                </c:pt>
                <c:pt idx="19">
                  <c:v>25.793642439717324</c:v>
                </c:pt>
                <c:pt idx="20">
                  <c:v>22.703274190214209</c:v>
                </c:pt>
                <c:pt idx="21">
                  <c:v>18.1393879069905</c:v>
                </c:pt>
                <c:pt idx="22">
                  <c:v>9.1609817621983058</c:v>
                </c:pt>
                <c:pt idx="23">
                  <c:v>13.254360067051415</c:v>
                </c:pt>
                <c:pt idx="24">
                  <c:v>13.391253399621709</c:v>
                </c:pt>
                <c:pt idx="25">
                  <c:v>21.95624453945933</c:v>
                </c:pt>
                <c:pt idx="26">
                  <c:v>25.736076006951901</c:v>
                </c:pt>
                <c:pt idx="27">
                  <c:v>24.305735407384507</c:v>
                </c:pt>
                <c:pt idx="28">
                  <c:v>20.556711045917911</c:v>
                </c:pt>
                <c:pt idx="29">
                  <c:v>8.5390091886244424</c:v>
                </c:pt>
                <c:pt idx="30">
                  <c:v>4.4508560205277972</c:v>
                </c:pt>
                <c:pt idx="31">
                  <c:v>2.918858178328628</c:v>
                </c:pt>
                <c:pt idx="32">
                  <c:v>4.1054239393024758</c:v>
                </c:pt>
                <c:pt idx="33">
                  <c:v>7.7605230000992069</c:v>
                </c:pt>
                <c:pt idx="34">
                  <c:v>11.579647938372894</c:v>
                </c:pt>
                <c:pt idx="35">
                  <c:v>11.103934674382399</c:v>
                </c:pt>
                <c:pt idx="36">
                  <c:v>2.7139490189291675</c:v>
                </c:pt>
                <c:pt idx="37">
                  <c:v>13.190410685595102</c:v>
                </c:pt>
                <c:pt idx="38">
                  <c:v>10.60730822772169</c:v>
                </c:pt>
                <c:pt idx="39">
                  <c:v>2.8991175771737723</c:v>
                </c:pt>
                <c:pt idx="40">
                  <c:v>-4.1388707898281822</c:v>
                </c:pt>
                <c:pt idx="41">
                  <c:v>-9.2036120552732505</c:v>
                </c:pt>
                <c:pt idx="42">
                  <c:v>-7.4254207105634764</c:v>
                </c:pt>
                <c:pt idx="43">
                  <c:v>-7.7662543566715048</c:v>
                </c:pt>
                <c:pt idx="44">
                  <c:v>18.579955415869541</c:v>
                </c:pt>
                <c:pt idx="45">
                  <c:v>6.7616704688331666</c:v>
                </c:pt>
                <c:pt idx="46">
                  <c:v>4.1156738315341324</c:v>
                </c:pt>
                <c:pt idx="47">
                  <c:v>11.523805774184897</c:v>
                </c:pt>
                <c:pt idx="48">
                  <c:v>7.3611086243389661</c:v>
                </c:pt>
                <c:pt idx="49">
                  <c:v>15.584219823519737</c:v>
                </c:pt>
                <c:pt idx="50">
                  <c:v>15.808975513765816</c:v>
                </c:pt>
                <c:pt idx="51">
                  <c:v>3.4107795727726362</c:v>
                </c:pt>
                <c:pt idx="52">
                  <c:v>2.1858955136992093</c:v>
                </c:pt>
                <c:pt idx="53">
                  <c:v>-9.1670016591306247</c:v>
                </c:pt>
                <c:pt idx="54">
                  <c:v>-7.9314841369253655</c:v>
                </c:pt>
                <c:pt idx="55">
                  <c:v>-2.8854612112470228</c:v>
                </c:pt>
                <c:pt idx="56">
                  <c:v>-1.9570946406258938</c:v>
                </c:pt>
                <c:pt idx="57">
                  <c:v>0.94356298856375864</c:v>
                </c:pt>
                <c:pt idx="58">
                  <c:v>0.541428813246147</c:v>
                </c:pt>
                <c:pt idx="59">
                  <c:v>-7.4124228354731203</c:v>
                </c:pt>
                <c:pt idx="60">
                  <c:v>-6.1685895322285083</c:v>
                </c:pt>
                <c:pt idx="61">
                  <c:v>-6.7041443079283667</c:v>
                </c:pt>
                <c:pt idx="62">
                  <c:v>-3.7537697995821908</c:v>
                </c:pt>
                <c:pt idx="63">
                  <c:v>-6.4272838486413892</c:v>
                </c:pt>
                <c:pt idx="64">
                  <c:v>3.9571313830858683</c:v>
                </c:pt>
                <c:pt idx="65">
                  <c:v>1.1369515551854015</c:v>
                </c:pt>
                <c:pt idx="66">
                  <c:v>-3.0313963042400172</c:v>
                </c:pt>
                <c:pt idx="67">
                  <c:v>-2.9874811158238965</c:v>
                </c:pt>
                <c:pt idx="68">
                  <c:v>-6.4552366191512212</c:v>
                </c:pt>
                <c:pt idx="69">
                  <c:v>2.9985142023852789</c:v>
                </c:pt>
                <c:pt idx="70">
                  <c:v>10.202337814389258</c:v>
                </c:pt>
                <c:pt idx="71">
                  <c:v>21.503802749035035</c:v>
                </c:pt>
                <c:pt idx="72">
                  <c:v>19.894337330062349</c:v>
                </c:pt>
                <c:pt idx="73">
                  <c:v>17.581026128343723</c:v>
                </c:pt>
                <c:pt idx="74">
                  <c:v>13.570934956831863</c:v>
                </c:pt>
                <c:pt idx="75">
                  <c:v>9.5872418207950254</c:v>
                </c:pt>
                <c:pt idx="76">
                  <c:v>-4.9746798737718674</c:v>
                </c:pt>
                <c:pt idx="77">
                  <c:v>-8.0006567147174366</c:v>
                </c:pt>
                <c:pt idx="78">
                  <c:v>-5.8162739141273292</c:v>
                </c:pt>
                <c:pt idx="79">
                  <c:v>-12.148318427871878</c:v>
                </c:pt>
                <c:pt idx="80">
                  <c:v>-1.2765690288175426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'Growth Rates Annualised'!$G$2</c:f>
              <c:strCache>
                <c:ptCount val="1"/>
                <c:pt idx="0">
                  <c:v>Electricity, gas and water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'Growth Rates Annualised'!$A$3:$A$83</c:f>
              <c:strCache>
                <c:ptCount val="81"/>
                <c:pt idx="0">
                  <c:v>1996q1</c:v>
                </c:pt>
                <c:pt idx="1">
                  <c:v>1996q2</c:v>
                </c:pt>
                <c:pt idx="2">
                  <c:v>1996q3</c:v>
                </c:pt>
                <c:pt idx="3">
                  <c:v>1996q4</c:v>
                </c:pt>
                <c:pt idx="4">
                  <c:v>1997q1</c:v>
                </c:pt>
                <c:pt idx="5">
                  <c:v>1997q2</c:v>
                </c:pt>
                <c:pt idx="6">
                  <c:v>1997q3</c:v>
                </c:pt>
                <c:pt idx="7">
                  <c:v>1997q4</c:v>
                </c:pt>
                <c:pt idx="8">
                  <c:v>1998q1</c:v>
                </c:pt>
                <c:pt idx="9">
                  <c:v>1998q2</c:v>
                </c:pt>
                <c:pt idx="10">
                  <c:v>1998q3</c:v>
                </c:pt>
                <c:pt idx="11">
                  <c:v>1998q4</c:v>
                </c:pt>
                <c:pt idx="12">
                  <c:v>1999q1</c:v>
                </c:pt>
                <c:pt idx="13">
                  <c:v>1999q2</c:v>
                </c:pt>
                <c:pt idx="14">
                  <c:v>1999q3</c:v>
                </c:pt>
                <c:pt idx="15">
                  <c:v>1999q4</c:v>
                </c:pt>
                <c:pt idx="16">
                  <c:v>2000q1</c:v>
                </c:pt>
                <c:pt idx="17">
                  <c:v>2000q2</c:v>
                </c:pt>
                <c:pt idx="18">
                  <c:v>2000q3</c:v>
                </c:pt>
                <c:pt idx="19">
                  <c:v>2000q4</c:v>
                </c:pt>
                <c:pt idx="20">
                  <c:v>2001q1</c:v>
                </c:pt>
                <c:pt idx="21">
                  <c:v>2001q2</c:v>
                </c:pt>
                <c:pt idx="22">
                  <c:v>2001q3</c:v>
                </c:pt>
                <c:pt idx="23">
                  <c:v>2001q4</c:v>
                </c:pt>
                <c:pt idx="24">
                  <c:v>2002q1</c:v>
                </c:pt>
                <c:pt idx="25">
                  <c:v>2002q2</c:v>
                </c:pt>
                <c:pt idx="26">
                  <c:v>2002q3</c:v>
                </c:pt>
                <c:pt idx="27">
                  <c:v>2002q4</c:v>
                </c:pt>
                <c:pt idx="28">
                  <c:v>2003q1</c:v>
                </c:pt>
                <c:pt idx="29">
                  <c:v>2003q2</c:v>
                </c:pt>
                <c:pt idx="30">
                  <c:v>2003q3</c:v>
                </c:pt>
                <c:pt idx="31">
                  <c:v>2003q4</c:v>
                </c:pt>
                <c:pt idx="32">
                  <c:v>2004q1</c:v>
                </c:pt>
                <c:pt idx="33">
                  <c:v>2004q2</c:v>
                </c:pt>
                <c:pt idx="34">
                  <c:v>2004q3</c:v>
                </c:pt>
                <c:pt idx="35">
                  <c:v>2004q4</c:v>
                </c:pt>
                <c:pt idx="36">
                  <c:v>2005q1</c:v>
                </c:pt>
                <c:pt idx="37">
                  <c:v>2005q2</c:v>
                </c:pt>
                <c:pt idx="38">
                  <c:v>2005q3</c:v>
                </c:pt>
                <c:pt idx="39">
                  <c:v>2005q4</c:v>
                </c:pt>
                <c:pt idx="40">
                  <c:v>2006q1</c:v>
                </c:pt>
                <c:pt idx="41">
                  <c:v>2006q2</c:v>
                </c:pt>
                <c:pt idx="42">
                  <c:v>2006q3</c:v>
                </c:pt>
                <c:pt idx="43">
                  <c:v>2006q4</c:v>
                </c:pt>
                <c:pt idx="44">
                  <c:v>2007q1</c:v>
                </c:pt>
                <c:pt idx="45">
                  <c:v>2007q2</c:v>
                </c:pt>
                <c:pt idx="46">
                  <c:v>2007q3</c:v>
                </c:pt>
                <c:pt idx="47">
                  <c:v>2007q4</c:v>
                </c:pt>
                <c:pt idx="48">
                  <c:v>2008q1</c:v>
                </c:pt>
                <c:pt idx="49">
                  <c:v>2008q2</c:v>
                </c:pt>
                <c:pt idx="50">
                  <c:v>2008q3</c:v>
                </c:pt>
                <c:pt idx="51">
                  <c:v>2008q4</c:v>
                </c:pt>
                <c:pt idx="52">
                  <c:v>2009q1</c:v>
                </c:pt>
                <c:pt idx="53">
                  <c:v>2009q2</c:v>
                </c:pt>
                <c:pt idx="54">
                  <c:v>2009q3</c:v>
                </c:pt>
                <c:pt idx="55">
                  <c:v>2009q4</c:v>
                </c:pt>
                <c:pt idx="56">
                  <c:v>2010q1</c:v>
                </c:pt>
                <c:pt idx="57">
                  <c:v>2010q2</c:v>
                </c:pt>
                <c:pt idx="58">
                  <c:v>2010q3</c:v>
                </c:pt>
                <c:pt idx="59">
                  <c:v>2010q4</c:v>
                </c:pt>
                <c:pt idx="60">
                  <c:v>2011q1</c:v>
                </c:pt>
                <c:pt idx="61">
                  <c:v>2011q2</c:v>
                </c:pt>
                <c:pt idx="62">
                  <c:v>2011q3</c:v>
                </c:pt>
                <c:pt idx="63">
                  <c:v>2011q4</c:v>
                </c:pt>
                <c:pt idx="64">
                  <c:v>2012q1</c:v>
                </c:pt>
                <c:pt idx="65">
                  <c:v>2012q2</c:v>
                </c:pt>
                <c:pt idx="66">
                  <c:v>2012q3</c:v>
                </c:pt>
                <c:pt idx="67">
                  <c:v>2012q4</c:v>
                </c:pt>
                <c:pt idx="68">
                  <c:v>2013q1</c:v>
                </c:pt>
                <c:pt idx="69">
                  <c:v>2013q2</c:v>
                </c:pt>
                <c:pt idx="70">
                  <c:v>2013q3</c:v>
                </c:pt>
                <c:pt idx="71">
                  <c:v>2013q4</c:v>
                </c:pt>
                <c:pt idx="72">
                  <c:v>2014q1</c:v>
                </c:pt>
                <c:pt idx="73">
                  <c:v>2014q2</c:v>
                </c:pt>
                <c:pt idx="74">
                  <c:v>2014q3</c:v>
                </c:pt>
                <c:pt idx="75">
                  <c:v>2014q4</c:v>
                </c:pt>
                <c:pt idx="76">
                  <c:v>2015q1</c:v>
                </c:pt>
                <c:pt idx="77">
                  <c:v>2015q2</c:v>
                </c:pt>
                <c:pt idx="78">
                  <c:v>2015q3</c:v>
                </c:pt>
                <c:pt idx="79">
                  <c:v>2015q4</c:v>
                </c:pt>
                <c:pt idx="80">
                  <c:v>2016q1</c:v>
                </c:pt>
              </c:strCache>
            </c:strRef>
          </c:cat>
          <c:val>
            <c:numRef>
              <c:f>'Growth Rates Annualised'!$G$3:$G$83</c:f>
              <c:numCache>
                <c:formatCode>0.00</c:formatCode>
                <c:ptCount val="81"/>
                <c:pt idx="0">
                  <c:v>-1.447695625200859</c:v>
                </c:pt>
                <c:pt idx="1">
                  <c:v>-0.39237281935257107</c:v>
                </c:pt>
                <c:pt idx="2">
                  <c:v>0.68824901730109656</c:v>
                </c:pt>
                <c:pt idx="3">
                  <c:v>-2.6565151045414126</c:v>
                </c:pt>
                <c:pt idx="4">
                  <c:v>0.84505486993911239</c:v>
                </c:pt>
                <c:pt idx="5">
                  <c:v>8.7747900171708277</c:v>
                </c:pt>
                <c:pt idx="6">
                  <c:v>3.8972340074716763</c:v>
                </c:pt>
                <c:pt idx="7">
                  <c:v>8.2263808222026231</c:v>
                </c:pt>
                <c:pt idx="8">
                  <c:v>5.2510002449073134</c:v>
                </c:pt>
                <c:pt idx="9">
                  <c:v>5.4520566369607169</c:v>
                </c:pt>
                <c:pt idx="10">
                  <c:v>1.7849309991803834</c:v>
                </c:pt>
                <c:pt idx="11">
                  <c:v>3.2754629910542876</c:v>
                </c:pt>
                <c:pt idx="12">
                  <c:v>-10.168419912930499</c:v>
                </c:pt>
                <c:pt idx="13">
                  <c:v>-4.0466302897562114</c:v>
                </c:pt>
                <c:pt idx="14">
                  <c:v>12.176479147921828</c:v>
                </c:pt>
                <c:pt idx="15">
                  <c:v>-7.55728073524691</c:v>
                </c:pt>
                <c:pt idx="16">
                  <c:v>15.567328354105761</c:v>
                </c:pt>
                <c:pt idx="17">
                  <c:v>12.342970062987323</c:v>
                </c:pt>
                <c:pt idx="18">
                  <c:v>4.1681345255330484</c:v>
                </c:pt>
                <c:pt idx="19">
                  <c:v>11.814420561833032</c:v>
                </c:pt>
                <c:pt idx="20">
                  <c:v>4.4293887282966651</c:v>
                </c:pt>
                <c:pt idx="21">
                  <c:v>1.9702598277197749</c:v>
                </c:pt>
                <c:pt idx="22">
                  <c:v>2.4106204284124204</c:v>
                </c:pt>
                <c:pt idx="23">
                  <c:v>7.3751125398491073</c:v>
                </c:pt>
                <c:pt idx="24">
                  <c:v>7.7446496630049895</c:v>
                </c:pt>
                <c:pt idx="25">
                  <c:v>11.408777486058286</c:v>
                </c:pt>
                <c:pt idx="26">
                  <c:v>16.758852755375116</c:v>
                </c:pt>
                <c:pt idx="27">
                  <c:v>21.219447352050505</c:v>
                </c:pt>
                <c:pt idx="28">
                  <c:v>-11.625601495113351</c:v>
                </c:pt>
                <c:pt idx="29">
                  <c:v>-10.843757174728841</c:v>
                </c:pt>
                <c:pt idx="30">
                  <c:v>-11.08055882531418</c:v>
                </c:pt>
                <c:pt idx="31">
                  <c:v>-19.701253295278011</c:v>
                </c:pt>
                <c:pt idx="32">
                  <c:v>18.295436349016494</c:v>
                </c:pt>
                <c:pt idx="33">
                  <c:v>9.7714905871725328</c:v>
                </c:pt>
                <c:pt idx="34">
                  <c:v>12.093234178246011</c:v>
                </c:pt>
                <c:pt idx="35">
                  <c:v>11.886621542374298</c:v>
                </c:pt>
                <c:pt idx="36">
                  <c:v>0.45576688756629646</c:v>
                </c:pt>
                <c:pt idx="37">
                  <c:v>4.5934166811937942</c:v>
                </c:pt>
                <c:pt idx="38">
                  <c:v>-0.43494206921545242</c:v>
                </c:pt>
                <c:pt idx="39">
                  <c:v>-1.357387256160236</c:v>
                </c:pt>
                <c:pt idx="40">
                  <c:v>1.3192714816387607</c:v>
                </c:pt>
                <c:pt idx="41">
                  <c:v>8.6535355690773343</c:v>
                </c:pt>
                <c:pt idx="42">
                  <c:v>10.707059654014026</c:v>
                </c:pt>
                <c:pt idx="43">
                  <c:v>5.2155928501732882</c:v>
                </c:pt>
                <c:pt idx="44">
                  <c:v>11.45432409956369</c:v>
                </c:pt>
                <c:pt idx="45">
                  <c:v>7.40156496252352</c:v>
                </c:pt>
                <c:pt idx="46">
                  <c:v>5.7621899832103987</c:v>
                </c:pt>
                <c:pt idx="47">
                  <c:v>-6.90633924070434</c:v>
                </c:pt>
                <c:pt idx="48">
                  <c:v>11.935168259614738</c:v>
                </c:pt>
                <c:pt idx="49">
                  <c:v>13.034688336921501</c:v>
                </c:pt>
                <c:pt idx="50">
                  <c:v>15.967686937974825</c:v>
                </c:pt>
                <c:pt idx="51">
                  <c:v>4.5172863577051103</c:v>
                </c:pt>
                <c:pt idx="52">
                  <c:v>52.349397171526071</c:v>
                </c:pt>
                <c:pt idx="53">
                  <c:v>55.398468889570175</c:v>
                </c:pt>
                <c:pt idx="54">
                  <c:v>66.288362730622026</c:v>
                </c:pt>
                <c:pt idx="55">
                  <c:v>75.942801708130119</c:v>
                </c:pt>
                <c:pt idx="56">
                  <c:v>60.131385100242895</c:v>
                </c:pt>
                <c:pt idx="57">
                  <c:v>50.483805590457465</c:v>
                </c:pt>
                <c:pt idx="58">
                  <c:v>15.463803396586428</c:v>
                </c:pt>
                <c:pt idx="59">
                  <c:v>19.653999540501157</c:v>
                </c:pt>
                <c:pt idx="60">
                  <c:v>12.438835543149898</c:v>
                </c:pt>
                <c:pt idx="61">
                  <c:v>43.676513711297197</c:v>
                </c:pt>
                <c:pt idx="62">
                  <c:v>35.657267601599166</c:v>
                </c:pt>
                <c:pt idx="63">
                  <c:v>32.741308900936303</c:v>
                </c:pt>
                <c:pt idx="64">
                  <c:v>32.992135450265792</c:v>
                </c:pt>
                <c:pt idx="65">
                  <c:v>29.013616752288595</c:v>
                </c:pt>
                <c:pt idx="66">
                  <c:v>25.961849039535284</c:v>
                </c:pt>
                <c:pt idx="67">
                  <c:v>32.215377393823594</c:v>
                </c:pt>
                <c:pt idx="68">
                  <c:v>10.42464097247402</c:v>
                </c:pt>
                <c:pt idx="69">
                  <c:v>10.934559265291847</c:v>
                </c:pt>
                <c:pt idx="70">
                  <c:v>10.338043717742032</c:v>
                </c:pt>
                <c:pt idx="71">
                  <c:v>9.9521919454482877</c:v>
                </c:pt>
                <c:pt idx="72">
                  <c:v>10.329221143682455</c:v>
                </c:pt>
                <c:pt idx="73">
                  <c:v>9.2075009641516949</c:v>
                </c:pt>
                <c:pt idx="74">
                  <c:v>5.3443335132779417</c:v>
                </c:pt>
                <c:pt idx="75">
                  <c:v>6.0069742808510611</c:v>
                </c:pt>
                <c:pt idx="76">
                  <c:v>3.933306268563399</c:v>
                </c:pt>
                <c:pt idx="77">
                  <c:v>1.0142398170903583E-2</c:v>
                </c:pt>
                <c:pt idx="78">
                  <c:v>1.0164823074957703</c:v>
                </c:pt>
                <c:pt idx="79">
                  <c:v>2.2511617447294094</c:v>
                </c:pt>
                <c:pt idx="80">
                  <c:v>2.1238945345927354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'Growth Rates Annualised'!$H$2</c:f>
              <c:strCache>
                <c:ptCount val="1"/>
                <c:pt idx="0">
                  <c:v>Construction</c:v>
                </c:pt>
              </c:strCache>
            </c:strRef>
          </c:tx>
          <c:spPr>
            <a:ln w="25400">
              <a:solidFill>
                <a:srgbClr val="FFCC00"/>
              </a:solidFill>
              <a:prstDash val="solid"/>
            </a:ln>
          </c:spPr>
          <c:marker>
            <c:symbol val="none"/>
          </c:marker>
          <c:cat>
            <c:strRef>
              <c:f>'Growth Rates Annualised'!$A$3:$A$83</c:f>
              <c:strCache>
                <c:ptCount val="81"/>
                <c:pt idx="0">
                  <c:v>1996q1</c:v>
                </c:pt>
                <c:pt idx="1">
                  <c:v>1996q2</c:v>
                </c:pt>
                <c:pt idx="2">
                  <c:v>1996q3</c:v>
                </c:pt>
                <c:pt idx="3">
                  <c:v>1996q4</c:v>
                </c:pt>
                <c:pt idx="4">
                  <c:v>1997q1</c:v>
                </c:pt>
                <c:pt idx="5">
                  <c:v>1997q2</c:v>
                </c:pt>
                <c:pt idx="6">
                  <c:v>1997q3</c:v>
                </c:pt>
                <c:pt idx="7">
                  <c:v>1997q4</c:v>
                </c:pt>
                <c:pt idx="8">
                  <c:v>1998q1</c:v>
                </c:pt>
                <c:pt idx="9">
                  <c:v>1998q2</c:v>
                </c:pt>
                <c:pt idx="10">
                  <c:v>1998q3</c:v>
                </c:pt>
                <c:pt idx="11">
                  <c:v>1998q4</c:v>
                </c:pt>
                <c:pt idx="12">
                  <c:v>1999q1</c:v>
                </c:pt>
                <c:pt idx="13">
                  <c:v>1999q2</c:v>
                </c:pt>
                <c:pt idx="14">
                  <c:v>1999q3</c:v>
                </c:pt>
                <c:pt idx="15">
                  <c:v>1999q4</c:v>
                </c:pt>
                <c:pt idx="16">
                  <c:v>2000q1</c:v>
                </c:pt>
                <c:pt idx="17">
                  <c:v>2000q2</c:v>
                </c:pt>
                <c:pt idx="18">
                  <c:v>2000q3</c:v>
                </c:pt>
                <c:pt idx="19">
                  <c:v>2000q4</c:v>
                </c:pt>
                <c:pt idx="20">
                  <c:v>2001q1</c:v>
                </c:pt>
                <c:pt idx="21">
                  <c:v>2001q2</c:v>
                </c:pt>
                <c:pt idx="22">
                  <c:v>2001q3</c:v>
                </c:pt>
                <c:pt idx="23">
                  <c:v>2001q4</c:v>
                </c:pt>
                <c:pt idx="24">
                  <c:v>2002q1</c:v>
                </c:pt>
                <c:pt idx="25">
                  <c:v>2002q2</c:v>
                </c:pt>
                <c:pt idx="26">
                  <c:v>2002q3</c:v>
                </c:pt>
                <c:pt idx="27">
                  <c:v>2002q4</c:v>
                </c:pt>
                <c:pt idx="28">
                  <c:v>2003q1</c:v>
                </c:pt>
                <c:pt idx="29">
                  <c:v>2003q2</c:v>
                </c:pt>
                <c:pt idx="30">
                  <c:v>2003q3</c:v>
                </c:pt>
                <c:pt idx="31">
                  <c:v>2003q4</c:v>
                </c:pt>
                <c:pt idx="32">
                  <c:v>2004q1</c:v>
                </c:pt>
                <c:pt idx="33">
                  <c:v>2004q2</c:v>
                </c:pt>
                <c:pt idx="34">
                  <c:v>2004q3</c:v>
                </c:pt>
                <c:pt idx="35">
                  <c:v>2004q4</c:v>
                </c:pt>
                <c:pt idx="36">
                  <c:v>2005q1</c:v>
                </c:pt>
                <c:pt idx="37">
                  <c:v>2005q2</c:v>
                </c:pt>
                <c:pt idx="38">
                  <c:v>2005q3</c:v>
                </c:pt>
                <c:pt idx="39">
                  <c:v>2005q4</c:v>
                </c:pt>
                <c:pt idx="40">
                  <c:v>2006q1</c:v>
                </c:pt>
                <c:pt idx="41">
                  <c:v>2006q2</c:v>
                </c:pt>
                <c:pt idx="42">
                  <c:v>2006q3</c:v>
                </c:pt>
                <c:pt idx="43">
                  <c:v>2006q4</c:v>
                </c:pt>
                <c:pt idx="44">
                  <c:v>2007q1</c:v>
                </c:pt>
                <c:pt idx="45">
                  <c:v>2007q2</c:v>
                </c:pt>
                <c:pt idx="46">
                  <c:v>2007q3</c:v>
                </c:pt>
                <c:pt idx="47">
                  <c:v>2007q4</c:v>
                </c:pt>
                <c:pt idx="48">
                  <c:v>2008q1</c:v>
                </c:pt>
                <c:pt idx="49">
                  <c:v>2008q2</c:v>
                </c:pt>
                <c:pt idx="50">
                  <c:v>2008q3</c:v>
                </c:pt>
                <c:pt idx="51">
                  <c:v>2008q4</c:v>
                </c:pt>
                <c:pt idx="52">
                  <c:v>2009q1</c:v>
                </c:pt>
                <c:pt idx="53">
                  <c:v>2009q2</c:v>
                </c:pt>
                <c:pt idx="54">
                  <c:v>2009q3</c:v>
                </c:pt>
                <c:pt idx="55">
                  <c:v>2009q4</c:v>
                </c:pt>
                <c:pt idx="56">
                  <c:v>2010q1</c:v>
                </c:pt>
                <c:pt idx="57">
                  <c:v>2010q2</c:v>
                </c:pt>
                <c:pt idx="58">
                  <c:v>2010q3</c:v>
                </c:pt>
                <c:pt idx="59">
                  <c:v>2010q4</c:v>
                </c:pt>
                <c:pt idx="60">
                  <c:v>2011q1</c:v>
                </c:pt>
                <c:pt idx="61">
                  <c:v>2011q2</c:v>
                </c:pt>
                <c:pt idx="62">
                  <c:v>2011q3</c:v>
                </c:pt>
                <c:pt idx="63">
                  <c:v>2011q4</c:v>
                </c:pt>
                <c:pt idx="64">
                  <c:v>2012q1</c:v>
                </c:pt>
                <c:pt idx="65">
                  <c:v>2012q2</c:v>
                </c:pt>
                <c:pt idx="66">
                  <c:v>2012q3</c:v>
                </c:pt>
                <c:pt idx="67">
                  <c:v>2012q4</c:v>
                </c:pt>
                <c:pt idx="68">
                  <c:v>2013q1</c:v>
                </c:pt>
                <c:pt idx="69">
                  <c:v>2013q2</c:v>
                </c:pt>
                <c:pt idx="70">
                  <c:v>2013q3</c:v>
                </c:pt>
                <c:pt idx="71">
                  <c:v>2013q4</c:v>
                </c:pt>
                <c:pt idx="72">
                  <c:v>2014q1</c:v>
                </c:pt>
                <c:pt idx="73">
                  <c:v>2014q2</c:v>
                </c:pt>
                <c:pt idx="74">
                  <c:v>2014q3</c:v>
                </c:pt>
                <c:pt idx="75">
                  <c:v>2014q4</c:v>
                </c:pt>
                <c:pt idx="76">
                  <c:v>2015q1</c:v>
                </c:pt>
                <c:pt idx="77">
                  <c:v>2015q2</c:v>
                </c:pt>
                <c:pt idx="78">
                  <c:v>2015q3</c:v>
                </c:pt>
                <c:pt idx="79">
                  <c:v>2015q4</c:v>
                </c:pt>
                <c:pt idx="80">
                  <c:v>2016q1</c:v>
                </c:pt>
              </c:strCache>
            </c:strRef>
          </c:cat>
          <c:val>
            <c:numRef>
              <c:f>'Growth Rates Annualised'!$H$3:$H$83</c:f>
              <c:numCache>
                <c:formatCode>0.00</c:formatCode>
                <c:ptCount val="81"/>
                <c:pt idx="0">
                  <c:v>23.697394386230343</c:v>
                </c:pt>
                <c:pt idx="1">
                  <c:v>20.561684881289764</c:v>
                </c:pt>
                <c:pt idx="2">
                  <c:v>12.941814976952124</c:v>
                </c:pt>
                <c:pt idx="3">
                  <c:v>17.395677242661701</c:v>
                </c:pt>
                <c:pt idx="4">
                  <c:v>17.393394671126369</c:v>
                </c:pt>
                <c:pt idx="5">
                  <c:v>15.2307245477003</c:v>
                </c:pt>
                <c:pt idx="6">
                  <c:v>29.54176534237294</c:v>
                </c:pt>
                <c:pt idx="7">
                  <c:v>27.332676193434637</c:v>
                </c:pt>
                <c:pt idx="8">
                  <c:v>-3.1909772681591222</c:v>
                </c:pt>
                <c:pt idx="9">
                  <c:v>-4.4154662683279247</c:v>
                </c:pt>
                <c:pt idx="10">
                  <c:v>-5.3819418462235529</c:v>
                </c:pt>
                <c:pt idx="11">
                  <c:v>-9.7387707726039032</c:v>
                </c:pt>
                <c:pt idx="12">
                  <c:v>-1.2870631349082111</c:v>
                </c:pt>
                <c:pt idx="13">
                  <c:v>-2.1629853710712537</c:v>
                </c:pt>
                <c:pt idx="14">
                  <c:v>-2.8924208246078007</c:v>
                </c:pt>
                <c:pt idx="15">
                  <c:v>-3.5306084686488486</c:v>
                </c:pt>
                <c:pt idx="16">
                  <c:v>4.4829018190218921</c:v>
                </c:pt>
                <c:pt idx="17">
                  <c:v>5.4050949724888158</c:v>
                </c:pt>
                <c:pt idx="18">
                  <c:v>7.0101619997762654</c:v>
                </c:pt>
                <c:pt idx="19">
                  <c:v>9.5005236152377606</c:v>
                </c:pt>
                <c:pt idx="20">
                  <c:v>30.211892799735701</c:v>
                </c:pt>
                <c:pt idx="21">
                  <c:v>34.150534607781907</c:v>
                </c:pt>
                <c:pt idx="22">
                  <c:v>32.700678114179389</c:v>
                </c:pt>
                <c:pt idx="23">
                  <c:v>33.792723645542758</c:v>
                </c:pt>
                <c:pt idx="24">
                  <c:v>-19.379218907979581</c:v>
                </c:pt>
                <c:pt idx="25">
                  <c:v>-20.719175000842942</c:v>
                </c:pt>
                <c:pt idx="26">
                  <c:v>-20.847461367405828</c:v>
                </c:pt>
                <c:pt idx="27">
                  <c:v>-13.808062189908016</c:v>
                </c:pt>
                <c:pt idx="28">
                  <c:v>11.429331592326925</c:v>
                </c:pt>
                <c:pt idx="29">
                  <c:v>9.4045879004273534</c:v>
                </c:pt>
                <c:pt idx="30">
                  <c:v>6.6080280266365534</c:v>
                </c:pt>
                <c:pt idx="31">
                  <c:v>4.4857500088674875</c:v>
                </c:pt>
                <c:pt idx="32">
                  <c:v>10.521283980381151</c:v>
                </c:pt>
                <c:pt idx="33">
                  <c:v>32.051827941327701</c:v>
                </c:pt>
                <c:pt idx="34">
                  <c:v>35.444096783812491</c:v>
                </c:pt>
                <c:pt idx="35">
                  <c:v>41.20104321762603</c:v>
                </c:pt>
                <c:pt idx="36">
                  <c:v>30.91014155760498</c:v>
                </c:pt>
                <c:pt idx="37">
                  <c:v>22.514163714714197</c:v>
                </c:pt>
                <c:pt idx="38">
                  <c:v>30.280897756150051</c:v>
                </c:pt>
                <c:pt idx="39">
                  <c:v>23.508013522936295</c:v>
                </c:pt>
                <c:pt idx="40">
                  <c:v>9.7154936176307221</c:v>
                </c:pt>
                <c:pt idx="41">
                  <c:v>11.857983793612989</c:v>
                </c:pt>
                <c:pt idx="42">
                  <c:v>12.336146275590229</c:v>
                </c:pt>
                <c:pt idx="43">
                  <c:v>8.6421857953565429</c:v>
                </c:pt>
                <c:pt idx="44">
                  <c:v>39.383610325715644</c:v>
                </c:pt>
                <c:pt idx="45">
                  <c:v>28.379397460980162</c:v>
                </c:pt>
                <c:pt idx="46">
                  <c:v>27.01587632708754</c:v>
                </c:pt>
                <c:pt idx="47">
                  <c:v>27.524824477879989</c:v>
                </c:pt>
                <c:pt idx="48">
                  <c:v>47.198706893722175</c:v>
                </c:pt>
                <c:pt idx="49">
                  <c:v>62.895587086720973</c:v>
                </c:pt>
                <c:pt idx="50">
                  <c:v>75.008512030052074</c:v>
                </c:pt>
                <c:pt idx="51">
                  <c:v>81.114196734645361</c:v>
                </c:pt>
                <c:pt idx="52">
                  <c:v>10.527440499733936</c:v>
                </c:pt>
                <c:pt idx="53">
                  <c:v>4.9549856388336639</c:v>
                </c:pt>
                <c:pt idx="54">
                  <c:v>-6.4044938841047321</c:v>
                </c:pt>
                <c:pt idx="55">
                  <c:v>-15.506767277732584</c:v>
                </c:pt>
                <c:pt idx="56">
                  <c:v>-3.6521823406188787</c:v>
                </c:pt>
                <c:pt idx="57">
                  <c:v>-5.2062290807427249</c:v>
                </c:pt>
                <c:pt idx="58">
                  <c:v>-2.3982782082258529</c:v>
                </c:pt>
                <c:pt idx="59">
                  <c:v>-4.9930235886416989</c:v>
                </c:pt>
                <c:pt idx="60">
                  <c:v>1.1143587107809549</c:v>
                </c:pt>
                <c:pt idx="61">
                  <c:v>9.5437556105664711</c:v>
                </c:pt>
                <c:pt idx="62">
                  <c:v>8.154485337872142</c:v>
                </c:pt>
                <c:pt idx="63">
                  <c:v>19.844547887699342</c:v>
                </c:pt>
                <c:pt idx="64">
                  <c:v>13.307759261150979</c:v>
                </c:pt>
                <c:pt idx="65">
                  <c:v>9.5004513320113055</c:v>
                </c:pt>
                <c:pt idx="66">
                  <c:v>5.0284770554471478</c:v>
                </c:pt>
                <c:pt idx="67">
                  <c:v>5.7262603067683999</c:v>
                </c:pt>
                <c:pt idx="68">
                  <c:v>9.5751113126907352</c:v>
                </c:pt>
                <c:pt idx="69">
                  <c:v>15.608948621119826</c:v>
                </c:pt>
                <c:pt idx="70">
                  <c:v>24.27364272752861</c:v>
                </c:pt>
                <c:pt idx="71">
                  <c:v>24.189915005632994</c:v>
                </c:pt>
                <c:pt idx="72">
                  <c:v>21.923086493424417</c:v>
                </c:pt>
                <c:pt idx="73">
                  <c:v>10.270340888640799</c:v>
                </c:pt>
                <c:pt idx="74">
                  <c:v>-0.53817880484451996</c:v>
                </c:pt>
                <c:pt idx="75">
                  <c:v>-3.5578147359329826</c:v>
                </c:pt>
                <c:pt idx="76">
                  <c:v>-2.0384916819826673</c:v>
                </c:pt>
                <c:pt idx="77">
                  <c:v>0.90520763121988801</c:v>
                </c:pt>
                <c:pt idx="78">
                  <c:v>-0.8888022410966232</c:v>
                </c:pt>
                <c:pt idx="79">
                  <c:v>0.24443394159520521</c:v>
                </c:pt>
                <c:pt idx="80">
                  <c:v>-0.17015855648971379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063104"/>
        <c:axId val="502064640"/>
      </c:lineChart>
      <c:catAx>
        <c:axId val="50206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ZA"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0206464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02064640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ZA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020631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4961713501408673E-2"/>
          <c:y val="5.6412426058683997E-2"/>
          <c:w val="0.26997254930290177"/>
          <c:h val="0.1176842446932941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ZA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5">
        <a:lumMod val="40000"/>
        <a:lumOff val="60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81" r="0.7500000000000081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037877618239022E-2"/>
          <c:y val="2.3693067778292446E-2"/>
          <c:w val="0.92947921302224767"/>
          <c:h val="0.9379110699397869"/>
        </c:manualLayout>
      </c:layout>
      <c:lineChart>
        <c:grouping val="standard"/>
        <c:varyColors val="0"/>
        <c:ser>
          <c:idx val="0"/>
          <c:order val="0"/>
          <c:tx>
            <c:strRef>
              <c:f>'Growth Rates Annualised'!$J$2</c:f>
              <c:strCache>
                <c:ptCount val="1"/>
                <c:pt idx="0">
                  <c:v>Wholesale &amp; retail trade; hotels &amp; restaurants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'Growth Rates Annualised'!$A$3:$A$83</c:f>
              <c:strCache>
                <c:ptCount val="81"/>
                <c:pt idx="0">
                  <c:v>1996q1</c:v>
                </c:pt>
                <c:pt idx="1">
                  <c:v>1996q2</c:v>
                </c:pt>
                <c:pt idx="2">
                  <c:v>1996q3</c:v>
                </c:pt>
                <c:pt idx="3">
                  <c:v>1996q4</c:v>
                </c:pt>
                <c:pt idx="4">
                  <c:v>1997q1</c:v>
                </c:pt>
                <c:pt idx="5">
                  <c:v>1997q2</c:v>
                </c:pt>
                <c:pt idx="6">
                  <c:v>1997q3</c:v>
                </c:pt>
                <c:pt idx="7">
                  <c:v>1997q4</c:v>
                </c:pt>
                <c:pt idx="8">
                  <c:v>1998q1</c:v>
                </c:pt>
                <c:pt idx="9">
                  <c:v>1998q2</c:v>
                </c:pt>
                <c:pt idx="10">
                  <c:v>1998q3</c:v>
                </c:pt>
                <c:pt idx="11">
                  <c:v>1998q4</c:v>
                </c:pt>
                <c:pt idx="12">
                  <c:v>1999q1</c:v>
                </c:pt>
                <c:pt idx="13">
                  <c:v>1999q2</c:v>
                </c:pt>
                <c:pt idx="14">
                  <c:v>1999q3</c:v>
                </c:pt>
                <c:pt idx="15">
                  <c:v>1999q4</c:v>
                </c:pt>
                <c:pt idx="16">
                  <c:v>2000q1</c:v>
                </c:pt>
                <c:pt idx="17">
                  <c:v>2000q2</c:v>
                </c:pt>
                <c:pt idx="18">
                  <c:v>2000q3</c:v>
                </c:pt>
                <c:pt idx="19">
                  <c:v>2000q4</c:v>
                </c:pt>
                <c:pt idx="20">
                  <c:v>2001q1</c:v>
                </c:pt>
                <c:pt idx="21">
                  <c:v>2001q2</c:v>
                </c:pt>
                <c:pt idx="22">
                  <c:v>2001q3</c:v>
                </c:pt>
                <c:pt idx="23">
                  <c:v>2001q4</c:v>
                </c:pt>
                <c:pt idx="24">
                  <c:v>2002q1</c:v>
                </c:pt>
                <c:pt idx="25">
                  <c:v>2002q2</c:v>
                </c:pt>
                <c:pt idx="26">
                  <c:v>2002q3</c:v>
                </c:pt>
                <c:pt idx="27">
                  <c:v>2002q4</c:v>
                </c:pt>
                <c:pt idx="28">
                  <c:v>2003q1</c:v>
                </c:pt>
                <c:pt idx="29">
                  <c:v>2003q2</c:v>
                </c:pt>
                <c:pt idx="30">
                  <c:v>2003q3</c:v>
                </c:pt>
                <c:pt idx="31">
                  <c:v>2003q4</c:v>
                </c:pt>
                <c:pt idx="32">
                  <c:v>2004q1</c:v>
                </c:pt>
                <c:pt idx="33">
                  <c:v>2004q2</c:v>
                </c:pt>
                <c:pt idx="34">
                  <c:v>2004q3</c:v>
                </c:pt>
                <c:pt idx="35">
                  <c:v>2004q4</c:v>
                </c:pt>
                <c:pt idx="36">
                  <c:v>2005q1</c:v>
                </c:pt>
                <c:pt idx="37">
                  <c:v>2005q2</c:v>
                </c:pt>
                <c:pt idx="38">
                  <c:v>2005q3</c:v>
                </c:pt>
                <c:pt idx="39">
                  <c:v>2005q4</c:v>
                </c:pt>
                <c:pt idx="40">
                  <c:v>2006q1</c:v>
                </c:pt>
                <c:pt idx="41">
                  <c:v>2006q2</c:v>
                </c:pt>
                <c:pt idx="42">
                  <c:v>2006q3</c:v>
                </c:pt>
                <c:pt idx="43">
                  <c:v>2006q4</c:v>
                </c:pt>
                <c:pt idx="44">
                  <c:v>2007q1</c:v>
                </c:pt>
                <c:pt idx="45">
                  <c:v>2007q2</c:v>
                </c:pt>
                <c:pt idx="46">
                  <c:v>2007q3</c:v>
                </c:pt>
                <c:pt idx="47">
                  <c:v>2007q4</c:v>
                </c:pt>
                <c:pt idx="48">
                  <c:v>2008q1</c:v>
                </c:pt>
                <c:pt idx="49">
                  <c:v>2008q2</c:v>
                </c:pt>
                <c:pt idx="50">
                  <c:v>2008q3</c:v>
                </c:pt>
                <c:pt idx="51">
                  <c:v>2008q4</c:v>
                </c:pt>
                <c:pt idx="52">
                  <c:v>2009q1</c:v>
                </c:pt>
                <c:pt idx="53">
                  <c:v>2009q2</c:v>
                </c:pt>
                <c:pt idx="54">
                  <c:v>2009q3</c:v>
                </c:pt>
                <c:pt idx="55">
                  <c:v>2009q4</c:v>
                </c:pt>
                <c:pt idx="56">
                  <c:v>2010q1</c:v>
                </c:pt>
                <c:pt idx="57">
                  <c:v>2010q2</c:v>
                </c:pt>
                <c:pt idx="58">
                  <c:v>2010q3</c:v>
                </c:pt>
                <c:pt idx="59">
                  <c:v>2010q4</c:v>
                </c:pt>
                <c:pt idx="60">
                  <c:v>2011q1</c:v>
                </c:pt>
                <c:pt idx="61">
                  <c:v>2011q2</c:v>
                </c:pt>
                <c:pt idx="62">
                  <c:v>2011q3</c:v>
                </c:pt>
                <c:pt idx="63">
                  <c:v>2011q4</c:v>
                </c:pt>
                <c:pt idx="64">
                  <c:v>2012q1</c:v>
                </c:pt>
                <c:pt idx="65">
                  <c:v>2012q2</c:v>
                </c:pt>
                <c:pt idx="66">
                  <c:v>2012q3</c:v>
                </c:pt>
                <c:pt idx="67">
                  <c:v>2012q4</c:v>
                </c:pt>
                <c:pt idx="68">
                  <c:v>2013q1</c:v>
                </c:pt>
                <c:pt idx="69">
                  <c:v>2013q2</c:v>
                </c:pt>
                <c:pt idx="70">
                  <c:v>2013q3</c:v>
                </c:pt>
                <c:pt idx="71">
                  <c:v>2013q4</c:v>
                </c:pt>
                <c:pt idx="72">
                  <c:v>2014q1</c:v>
                </c:pt>
                <c:pt idx="73">
                  <c:v>2014q2</c:v>
                </c:pt>
                <c:pt idx="74">
                  <c:v>2014q3</c:v>
                </c:pt>
                <c:pt idx="75">
                  <c:v>2014q4</c:v>
                </c:pt>
                <c:pt idx="76">
                  <c:v>2015q1</c:v>
                </c:pt>
                <c:pt idx="77">
                  <c:v>2015q2</c:v>
                </c:pt>
                <c:pt idx="78">
                  <c:v>2015q3</c:v>
                </c:pt>
                <c:pt idx="79">
                  <c:v>2015q4</c:v>
                </c:pt>
                <c:pt idx="80">
                  <c:v>2016q1</c:v>
                </c:pt>
              </c:strCache>
            </c:strRef>
          </c:cat>
          <c:val>
            <c:numRef>
              <c:f>'Growth Rates Annualised'!$J$3:$J$83</c:f>
              <c:numCache>
                <c:formatCode>0.00</c:formatCode>
                <c:ptCount val="81"/>
                <c:pt idx="0">
                  <c:v>10.168761987078749</c:v>
                </c:pt>
                <c:pt idx="1">
                  <c:v>11.524150463548562</c:v>
                </c:pt>
                <c:pt idx="2">
                  <c:v>9.9945697212872133</c:v>
                </c:pt>
                <c:pt idx="3">
                  <c:v>12.270549091954324</c:v>
                </c:pt>
                <c:pt idx="4">
                  <c:v>7.7640342539696041</c:v>
                </c:pt>
                <c:pt idx="5">
                  <c:v>11.115939832757222</c:v>
                </c:pt>
                <c:pt idx="6">
                  <c:v>7.7803354317485471</c:v>
                </c:pt>
                <c:pt idx="7">
                  <c:v>1.2390615842521409</c:v>
                </c:pt>
                <c:pt idx="8">
                  <c:v>3.2740759572099183</c:v>
                </c:pt>
                <c:pt idx="9">
                  <c:v>8.8211167051896986</c:v>
                </c:pt>
                <c:pt idx="10">
                  <c:v>2.2708934674394055</c:v>
                </c:pt>
                <c:pt idx="11">
                  <c:v>-3.8159482053790086</c:v>
                </c:pt>
                <c:pt idx="12">
                  <c:v>3.3230382221055468</c:v>
                </c:pt>
                <c:pt idx="13">
                  <c:v>-3.4538096143409893</c:v>
                </c:pt>
                <c:pt idx="14">
                  <c:v>8.7635354418624889</c:v>
                </c:pt>
                <c:pt idx="15">
                  <c:v>24.530178197810493</c:v>
                </c:pt>
                <c:pt idx="16">
                  <c:v>26.032395644209871</c:v>
                </c:pt>
                <c:pt idx="17">
                  <c:v>27.602609994052351</c:v>
                </c:pt>
                <c:pt idx="18">
                  <c:v>28.682143936984776</c:v>
                </c:pt>
                <c:pt idx="19">
                  <c:v>21.848561499720439</c:v>
                </c:pt>
                <c:pt idx="20">
                  <c:v>23.816777856243203</c:v>
                </c:pt>
                <c:pt idx="21">
                  <c:v>20.439114311724119</c:v>
                </c:pt>
                <c:pt idx="22">
                  <c:v>13.154386312321902</c:v>
                </c:pt>
                <c:pt idx="23">
                  <c:v>15.579228133970588</c:v>
                </c:pt>
                <c:pt idx="24">
                  <c:v>15.427406288475828</c:v>
                </c:pt>
                <c:pt idx="25">
                  <c:v>18.764748934547494</c:v>
                </c:pt>
                <c:pt idx="26">
                  <c:v>20.416517387803747</c:v>
                </c:pt>
                <c:pt idx="27">
                  <c:v>22.617481495804217</c:v>
                </c:pt>
                <c:pt idx="28">
                  <c:v>15.505486547169415</c:v>
                </c:pt>
                <c:pt idx="29">
                  <c:v>11.415016274788536</c:v>
                </c:pt>
                <c:pt idx="30">
                  <c:v>12.219720531171275</c:v>
                </c:pt>
                <c:pt idx="31">
                  <c:v>9.0118144469565991</c:v>
                </c:pt>
                <c:pt idx="32">
                  <c:v>11.175989977834032</c:v>
                </c:pt>
                <c:pt idx="33">
                  <c:v>9.1417292641210146</c:v>
                </c:pt>
                <c:pt idx="34">
                  <c:v>16.377317162695576</c:v>
                </c:pt>
                <c:pt idx="35">
                  <c:v>12.189251767841375</c:v>
                </c:pt>
                <c:pt idx="36">
                  <c:v>7.0968219893641322</c:v>
                </c:pt>
                <c:pt idx="37">
                  <c:v>8.9014349952514777</c:v>
                </c:pt>
                <c:pt idx="38">
                  <c:v>4.5485972112535666</c:v>
                </c:pt>
                <c:pt idx="39">
                  <c:v>7.5757281579103912</c:v>
                </c:pt>
                <c:pt idx="40">
                  <c:v>10.306799226154908</c:v>
                </c:pt>
                <c:pt idx="41">
                  <c:v>11.170916583892655</c:v>
                </c:pt>
                <c:pt idx="42">
                  <c:v>11.396930162862049</c:v>
                </c:pt>
                <c:pt idx="43">
                  <c:v>9.8144955123070439</c:v>
                </c:pt>
                <c:pt idx="44">
                  <c:v>15.107441942055647</c:v>
                </c:pt>
                <c:pt idx="45">
                  <c:v>15.255859647960932</c:v>
                </c:pt>
                <c:pt idx="46">
                  <c:v>13.416182641573823</c:v>
                </c:pt>
                <c:pt idx="47">
                  <c:v>14.225134651072228</c:v>
                </c:pt>
                <c:pt idx="48">
                  <c:v>18.719529246329067</c:v>
                </c:pt>
                <c:pt idx="49">
                  <c:v>20.402941916182023</c:v>
                </c:pt>
                <c:pt idx="50">
                  <c:v>16.901026860002773</c:v>
                </c:pt>
                <c:pt idx="51">
                  <c:v>14.275598237038489</c:v>
                </c:pt>
                <c:pt idx="52">
                  <c:v>10.708449398213205</c:v>
                </c:pt>
                <c:pt idx="53">
                  <c:v>10.72426253406103</c:v>
                </c:pt>
                <c:pt idx="54">
                  <c:v>5.3155050638214085</c:v>
                </c:pt>
                <c:pt idx="55">
                  <c:v>8.3941099129860817</c:v>
                </c:pt>
                <c:pt idx="56">
                  <c:v>14.49980528190923</c:v>
                </c:pt>
                <c:pt idx="57">
                  <c:v>24.415305389482995</c:v>
                </c:pt>
                <c:pt idx="58">
                  <c:v>20.11476374339788</c:v>
                </c:pt>
                <c:pt idx="59">
                  <c:v>26.156599516031932</c:v>
                </c:pt>
                <c:pt idx="60">
                  <c:v>7.5141344285662628</c:v>
                </c:pt>
                <c:pt idx="61">
                  <c:v>7.417280605295189</c:v>
                </c:pt>
                <c:pt idx="62">
                  <c:v>11.187854421995752</c:v>
                </c:pt>
                <c:pt idx="63">
                  <c:v>11.109579759906604</c:v>
                </c:pt>
                <c:pt idx="64">
                  <c:v>7.2275112017064274</c:v>
                </c:pt>
                <c:pt idx="65">
                  <c:v>6.0499623293399045</c:v>
                </c:pt>
                <c:pt idx="66">
                  <c:v>5.8370957048452148</c:v>
                </c:pt>
                <c:pt idx="67">
                  <c:v>3.9608678412811336</c:v>
                </c:pt>
                <c:pt idx="68">
                  <c:v>11.599694597935274</c:v>
                </c:pt>
                <c:pt idx="69">
                  <c:v>8.4180451481342047</c:v>
                </c:pt>
                <c:pt idx="70">
                  <c:v>11.098732331958217</c:v>
                </c:pt>
                <c:pt idx="71">
                  <c:v>6.4574094510236035</c:v>
                </c:pt>
                <c:pt idx="72">
                  <c:v>10.23902014517636</c:v>
                </c:pt>
                <c:pt idx="73">
                  <c:v>7.6454160823342523</c:v>
                </c:pt>
                <c:pt idx="74">
                  <c:v>4.3445223533919375</c:v>
                </c:pt>
                <c:pt idx="75">
                  <c:v>3.1367086953670977</c:v>
                </c:pt>
                <c:pt idx="76">
                  <c:v>3.9532506813569257</c:v>
                </c:pt>
                <c:pt idx="77">
                  <c:v>6.2897495706644904</c:v>
                </c:pt>
                <c:pt idx="78">
                  <c:v>6.0726054250163646</c:v>
                </c:pt>
                <c:pt idx="79">
                  <c:v>6.4358987709441458</c:v>
                </c:pt>
                <c:pt idx="80">
                  <c:v>8.5335133163685857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'Growth Rates Annualised'!$K$2</c:f>
              <c:strCache>
                <c:ptCount val="1"/>
                <c:pt idx="0">
                  <c:v>Transport , storage and communication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'Growth Rates Annualised'!$A$3:$A$83</c:f>
              <c:strCache>
                <c:ptCount val="81"/>
                <c:pt idx="0">
                  <c:v>1996q1</c:v>
                </c:pt>
                <c:pt idx="1">
                  <c:v>1996q2</c:v>
                </c:pt>
                <c:pt idx="2">
                  <c:v>1996q3</c:v>
                </c:pt>
                <c:pt idx="3">
                  <c:v>1996q4</c:v>
                </c:pt>
                <c:pt idx="4">
                  <c:v>1997q1</c:v>
                </c:pt>
                <c:pt idx="5">
                  <c:v>1997q2</c:v>
                </c:pt>
                <c:pt idx="6">
                  <c:v>1997q3</c:v>
                </c:pt>
                <c:pt idx="7">
                  <c:v>1997q4</c:v>
                </c:pt>
                <c:pt idx="8">
                  <c:v>1998q1</c:v>
                </c:pt>
                <c:pt idx="9">
                  <c:v>1998q2</c:v>
                </c:pt>
                <c:pt idx="10">
                  <c:v>1998q3</c:v>
                </c:pt>
                <c:pt idx="11">
                  <c:v>1998q4</c:v>
                </c:pt>
                <c:pt idx="12">
                  <c:v>1999q1</c:v>
                </c:pt>
                <c:pt idx="13">
                  <c:v>1999q2</c:v>
                </c:pt>
                <c:pt idx="14">
                  <c:v>1999q3</c:v>
                </c:pt>
                <c:pt idx="15">
                  <c:v>1999q4</c:v>
                </c:pt>
                <c:pt idx="16">
                  <c:v>2000q1</c:v>
                </c:pt>
                <c:pt idx="17">
                  <c:v>2000q2</c:v>
                </c:pt>
                <c:pt idx="18">
                  <c:v>2000q3</c:v>
                </c:pt>
                <c:pt idx="19">
                  <c:v>2000q4</c:v>
                </c:pt>
                <c:pt idx="20">
                  <c:v>2001q1</c:v>
                </c:pt>
                <c:pt idx="21">
                  <c:v>2001q2</c:v>
                </c:pt>
                <c:pt idx="22">
                  <c:v>2001q3</c:v>
                </c:pt>
                <c:pt idx="23">
                  <c:v>2001q4</c:v>
                </c:pt>
                <c:pt idx="24">
                  <c:v>2002q1</c:v>
                </c:pt>
                <c:pt idx="25">
                  <c:v>2002q2</c:v>
                </c:pt>
                <c:pt idx="26">
                  <c:v>2002q3</c:v>
                </c:pt>
                <c:pt idx="27">
                  <c:v>2002q4</c:v>
                </c:pt>
                <c:pt idx="28">
                  <c:v>2003q1</c:v>
                </c:pt>
                <c:pt idx="29">
                  <c:v>2003q2</c:v>
                </c:pt>
                <c:pt idx="30">
                  <c:v>2003q3</c:v>
                </c:pt>
                <c:pt idx="31">
                  <c:v>2003q4</c:v>
                </c:pt>
                <c:pt idx="32">
                  <c:v>2004q1</c:v>
                </c:pt>
                <c:pt idx="33">
                  <c:v>2004q2</c:v>
                </c:pt>
                <c:pt idx="34">
                  <c:v>2004q3</c:v>
                </c:pt>
                <c:pt idx="35">
                  <c:v>2004q4</c:v>
                </c:pt>
                <c:pt idx="36">
                  <c:v>2005q1</c:v>
                </c:pt>
                <c:pt idx="37">
                  <c:v>2005q2</c:v>
                </c:pt>
                <c:pt idx="38">
                  <c:v>2005q3</c:v>
                </c:pt>
                <c:pt idx="39">
                  <c:v>2005q4</c:v>
                </c:pt>
                <c:pt idx="40">
                  <c:v>2006q1</c:v>
                </c:pt>
                <c:pt idx="41">
                  <c:v>2006q2</c:v>
                </c:pt>
                <c:pt idx="42">
                  <c:v>2006q3</c:v>
                </c:pt>
                <c:pt idx="43">
                  <c:v>2006q4</c:v>
                </c:pt>
                <c:pt idx="44">
                  <c:v>2007q1</c:v>
                </c:pt>
                <c:pt idx="45">
                  <c:v>2007q2</c:v>
                </c:pt>
                <c:pt idx="46">
                  <c:v>2007q3</c:v>
                </c:pt>
                <c:pt idx="47">
                  <c:v>2007q4</c:v>
                </c:pt>
                <c:pt idx="48">
                  <c:v>2008q1</c:v>
                </c:pt>
                <c:pt idx="49">
                  <c:v>2008q2</c:v>
                </c:pt>
                <c:pt idx="50">
                  <c:v>2008q3</c:v>
                </c:pt>
                <c:pt idx="51">
                  <c:v>2008q4</c:v>
                </c:pt>
                <c:pt idx="52">
                  <c:v>2009q1</c:v>
                </c:pt>
                <c:pt idx="53">
                  <c:v>2009q2</c:v>
                </c:pt>
                <c:pt idx="54">
                  <c:v>2009q3</c:v>
                </c:pt>
                <c:pt idx="55">
                  <c:v>2009q4</c:v>
                </c:pt>
                <c:pt idx="56">
                  <c:v>2010q1</c:v>
                </c:pt>
                <c:pt idx="57">
                  <c:v>2010q2</c:v>
                </c:pt>
                <c:pt idx="58">
                  <c:v>2010q3</c:v>
                </c:pt>
                <c:pt idx="59">
                  <c:v>2010q4</c:v>
                </c:pt>
                <c:pt idx="60">
                  <c:v>2011q1</c:v>
                </c:pt>
                <c:pt idx="61">
                  <c:v>2011q2</c:v>
                </c:pt>
                <c:pt idx="62">
                  <c:v>2011q3</c:v>
                </c:pt>
                <c:pt idx="63">
                  <c:v>2011q4</c:v>
                </c:pt>
                <c:pt idx="64">
                  <c:v>2012q1</c:v>
                </c:pt>
                <c:pt idx="65">
                  <c:v>2012q2</c:v>
                </c:pt>
                <c:pt idx="66">
                  <c:v>2012q3</c:v>
                </c:pt>
                <c:pt idx="67">
                  <c:v>2012q4</c:v>
                </c:pt>
                <c:pt idx="68">
                  <c:v>2013q1</c:v>
                </c:pt>
                <c:pt idx="69">
                  <c:v>2013q2</c:v>
                </c:pt>
                <c:pt idx="70">
                  <c:v>2013q3</c:v>
                </c:pt>
                <c:pt idx="71">
                  <c:v>2013q4</c:v>
                </c:pt>
                <c:pt idx="72">
                  <c:v>2014q1</c:v>
                </c:pt>
                <c:pt idx="73">
                  <c:v>2014q2</c:v>
                </c:pt>
                <c:pt idx="74">
                  <c:v>2014q3</c:v>
                </c:pt>
                <c:pt idx="75">
                  <c:v>2014q4</c:v>
                </c:pt>
                <c:pt idx="76">
                  <c:v>2015q1</c:v>
                </c:pt>
                <c:pt idx="77">
                  <c:v>2015q2</c:v>
                </c:pt>
                <c:pt idx="78">
                  <c:v>2015q3</c:v>
                </c:pt>
                <c:pt idx="79">
                  <c:v>2015q4</c:v>
                </c:pt>
                <c:pt idx="80">
                  <c:v>2016q1</c:v>
                </c:pt>
              </c:strCache>
            </c:strRef>
          </c:cat>
          <c:val>
            <c:numRef>
              <c:f>'Growth Rates Annualised'!$K$3:$K$83</c:f>
              <c:numCache>
                <c:formatCode>0.00</c:formatCode>
                <c:ptCount val="81"/>
                <c:pt idx="0">
                  <c:v>25.827629081651697</c:v>
                </c:pt>
                <c:pt idx="1">
                  <c:v>17.06582752263914</c:v>
                </c:pt>
                <c:pt idx="2">
                  <c:v>14.478564868859719</c:v>
                </c:pt>
                <c:pt idx="3">
                  <c:v>12.388267557827627</c:v>
                </c:pt>
                <c:pt idx="4">
                  <c:v>7.6520607618586212</c:v>
                </c:pt>
                <c:pt idx="5">
                  <c:v>16.088038446365413</c:v>
                </c:pt>
                <c:pt idx="6">
                  <c:v>15.23618822656683</c:v>
                </c:pt>
                <c:pt idx="7">
                  <c:v>10.245055925208476</c:v>
                </c:pt>
                <c:pt idx="8">
                  <c:v>8.9442814864991931</c:v>
                </c:pt>
                <c:pt idx="9">
                  <c:v>11.689421329944077</c:v>
                </c:pt>
                <c:pt idx="10">
                  <c:v>8.3342450528461693</c:v>
                </c:pt>
                <c:pt idx="11">
                  <c:v>13.964487219469632</c:v>
                </c:pt>
                <c:pt idx="12">
                  <c:v>12.084472463401468</c:v>
                </c:pt>
                <c:pt idx="13">
                  <c:v>11.894671824771368</c:v>
                </c:pt>
                <c:pt idx="14">
                  <c:v>13.080253043758278</c:v>
                </c:pt>
                <c:pt idx="15">
                  <c:v>14.493201070731626</c:v>
                </c:pt>
                <c:pt idx="16">
                  <c:v>16.202591120251071</c:v>
                </c:pt>
                <c:pt idx="17">
                  <c:v>18.019239180069292</c:v>
                </c:pt>
                <c:pt idx="18">
                  <c:v>19.118155064616843</c:v>
                </c:pt>
                <c:pt idx="19">
                  <c:v>19.878551230173585</c:v>
                </c:pt>
                <c:pt idx="20">
                  <c:v>16.749163325595699</c:v>
                </c:pt>
                <c:pt idx="21">
                  <c:v>13.013862152306835</c:v>
                </c:pt>
                <c:pt idx="22">
                  <c:v>6.8201902631514821</c:v>
                </c:pt>
                <c:pt idx="23">
                  <c:v>10.645394598504511</c:v>
                </c:pt>
                <c:pt idx="24">
                  <c:v>17.199598501640835</c:v>
                </c:pt>
                <c:pt idx="25">
                  <c:v>14.739013926844729</c:v>
                </c:pt>
                <c:pt idx="26">
                  <c:v>15.997793865735821</c:v>
                </c:pt>
                <c:pt idx="27">
                  <c:v>17.898957501795934</c:v>
                </c:pt>
                <c:pt idx="28">
                  <c:v>24.501293755966291</c:v>
                </c:pt>
                <c:pt idx="29">
                  <c:v>22.927159973262057</c:v>
                </c:pt>
                <c:pt idx="30">
                  <c:v>22.586612106264802</c:v>
                </c:pt>
                <c:pt idx="31">
                  <c:v>21.104862353621414</c:v>
                </c:pt>
                <c:pt idx="32">
                  <c:v>17.031840115114086</c:v>
                </c:pt>
                <c:pt idx="33">
                  <c:v>16.417147172348059</c:v>
                </c:pt>
                <c:pt idx="34">
                  <c:v>15.157335255265025</c:v>
                </c:pt>
                <c:pt idx="35">
                  <c:v>8.1344633436039135</c:v>
                </c:pt>
                <c:pt idx="36">
                  <c:v>11.008745547987967</c:v>
                </c:pt>
                <c:pt idx="37">
                  <c:v>8.0969668629430966</c:v>
                </c:pt>
                <c:pt idx="38">
                  <c:v>11.461704298631094</c:v>
                </c:pt>
                <c:pt idx="39">
                  <c:v>18.045026601407695</c:v>
                </c:pt>
                <c:pt idx="40">
                  <c:v>22.031038603962102</c:v>
                </c:pt>
                <c:pt idx="41">
                  <c:v>33.266573476591645</c:v>
                </c:pt>
                <c:pt idx="42">
                  <c:v>33.419267603931708</c:v>
                </c:pt>
                <c:pt idx="43">
                  <c:v>27.913912391041002</c:v>
                </c:pt>
                <c:pt idx="44">
                  <c:v>6.6608507105870602</c:v>
                </c:pt>
                <c:pt idx="45">
                  <c:v>8.3171665972562252</c:v>
                </c:pt>
                <c:pt idx="46">
                  <c:v>8.8142259250195867</c:v>
                </c:pt>
                <c:pt idx="47">
                  <c:v>7.430164530738792</c:v>
                </c:pt>
                <c:pt idx="48">
                  <c:v>3.4895662804102652</c:v>
                </c:pt>
                <c:pt idx="49">
                  <c:v>5.5383491461578265</c:v>
                </c:pt>
                <c:pt idx="50">
                  <c:v>2.0149009464346919</c:v>
                </c:pt>
                <c:pt idx="51">
                  <c:v>6.1625042852630871</c:v>
                </c:pt>
                <c:pt idx="52">
                  <c:v>1.2353673810193162</c:v>
                </c:pt>
                <c:pt idx="53">
                  <c:v>-0.10978891045440517</c:v>
                </c:pt>
                <c:pt idx="54">
                  <c:v>-0.60227622300679107</c:v>
                </c:pt>
                <c:pt idx="55">
                  <c:v>-2.2201936789055359</c:v>
                </c:pt>
                <c:pt idx="56">
                  <c:v>-3.0762703174627899</c:v>
                </c:pt>
                <c:pt idx="57">
                  <c:v>0.11882973277109878</c:v>
                </c:pt>
                <c:pt idx="58">
                  <c:v>0.86561892140307006</c:v>
                </c:pt>
                <c:pt idx="59">
                  <c:v>3.9621457627566006</c:v>
                </c:pt>
                <c:pt idx="60">
                  <c:v>15.016427084283061</c:v>
                </c:pt>
                <c:pt idx="61">
                  <c:v>13.731104870220776</c:v>
                </c:pt>
                <c:pt idx="62">
                  <c:v>14.503586589178186</c:v>
                </c:pt>
                <c:pt idx="63">
                  <c:v>7.735978203674863</c:v>
                </c:pt>
                <c:pt idx="64">
                  <c:v>16.955651530124776</c:v>
                </c:pt>
                <c:pt idx="65">
                  <c:v>13.759496365107122</c:v>
                </c:pt>
                <c:pt idx="66">
                  <c:v>12.968386236171577</c:v>
                </c:pt>
                <c:pt idx="67">
                  <c:v>11.432946614896844</c:v>
                </c:pt>
                <c:pt idx="68">
                  <c:v>13.801100267208563</c:v>
                </c:pt>
                <c:pt idx="69">
                  <c:v>10.049274065472629</c:v>
                </c:pt>
                <c:pt idx="70">
                  <c:v>12.339920166004875</c:v>
                </c:pt>
                <c:pt idx="71">
                  <c:v>13.271353459770745</c:v>
                </c:pt>
                <c:pt idx="72">
                  <c:v>9.2051969008923482</c:v>
                </c:pt>
                <c:pt idx="73">
                  <c:v>10.719089280356481</c:v>
                </c:pt>
                <c:pt idx="74">
                  <c:v>9.398565263334655</c:v>
                </c:pt>
                <c:pt idx="75">
                  <c:v>9.6866928611907905</c:v>
                </c:pt>
                <c:pt idx="76">
                  <c:v>6.8161946470700023</c:v>
                </c:pt>
                <c:pt idx="77">
                  <c:v>3.5659675873713668</c:v>
                </c:pt>
                <c:pt idx="78">
                  <c:v>1.699359007628173</c:v>
                </c:pt>
                <c:pt idx="79">
                  <c:v>3.4646217666134564</c:v>
                </c:pt>
                <c:pt idx="80">
                  <c:v>2.6516486930367078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'Growth Rates Annualised'!$L$2</c:f>
              <c:strCache>
                <c:ptCount val="1"/>
                <c:pt idx="0">
                  <c:v>Finance, real estate and business services</c:v>
                </c:pt>
              </c:strCache>
            </c:strRef>
          </c:tx>
          <c:spPr>
            <a:ln w="25400">
              <a:solidFill>
                <a:srgbClr val="04AC30"/>
              </a:solidFill>
              <a:prstDash val="solid"/>
            </a:ln>
          </c:spPr>
          <c:marker>
            <c:symbol val="none"/>
          </c:marker>
          <c:cat>
            <c:strRef>
              <c:f>'Growth Rates Annualised'!$A$3:$A$83</c:f>
              <c:strCache>
                <c:ptCount val="81"/>
                <c:pt idx="0">
                  <c:v>1996q1</c:v>
                </c:pt>
                <c:pt idx="1">
                  <c:v>1996q2</c:v>
                </c:pt>
                <c:pt idx="2">
                  <c:v>1996q3</c:v>
                </c:pt>
                <c:pt idx="3">
                  <c:v>1996q4</c:v>
                </c:pt>
                <c:pt idx="4">
                  <c:v>1997q1</c:v>
                </c:pt>
                <c:pt idx="5">
                  <c:v>1997q2</c:v>
                </c:pt>
                <c:pt idx="6">
                  <c:v>1997q3</c:v>
                </c:pt>
                <c:pt idx="7">
                  <c:v>1997q4</c:v>
                </c:pt>
                <c:pt idx="8">
                  <c:v>1998q1</c:v>
                </c:pt>
                <c:pt idx="9">
                  <c:v>1998q2</c:v>
                </c:pt>
                <c:pt idx="10">
                  <c:v>1998q3</c:v>
                </c:pt>
                <c:pt idx="11">
                  <c:v>1998q4</c:v>
                </c:pt>
                <c:pt idx="12">
                  <c:v>1999q1</c:v>
                </c:pt>
                <c:pt idx="13">
                  <c:v>1999q2</c:v>
                </c:pt>
                <c:pt idx="14">
                  <c:v>1999q3</c:v>
                </c:pt>
                <c:pt idx="15">
                  <c:v>1999q4</c:v>
                </c:pt>
                <c:pt idx="16">
                  <c:v>2000q1</c:v>
                </c:pt>
                <c:pt idx="17">
                  <c:v>2000q2</c:v>
                </c:pt>
                <c:pt idx="18">
                  <c:v>2000q3</c:v>
                </c:pt>
                <c:pt idx="19">
                  <c:v>2000q4</c:v>
                </c:pt>
                <c:pt idx="20">
                  <c:v>2001q1</c:v>
                </c:pt>
                <c:pt idx="21">
                  <c:v>2001q2</c:v>
                </c:pt>
                <c:pt idx="22">
                  <c:v>2001q3</c:v>
                </c:pt>
                <c:pt idx="23">
                  <c:v>2001q4</c:v>
                </c:pt>
                <c:pt idx="24">
                  <c:v>2002q1</c:v>
                </c:pt>
                <c:pt idx="25">
                  <c:v>2002q2</c:v>
                </c:pt>
                <c:pt idx="26">
                  <c:v>2002q3</c:v>
                </c:pt>
                <c:pt idx="27">
                  <c:v>2002q4</c:v>
                </c:pt>
                <c:pt idx="28">
                  <c:v>2003q1</c:v>
                </c:pt>
                <c:pt idx="29">
                  <c:v>2003q2</c:v>
                </c:pt>
                <c:pt idx="30">
                  <c:v>2003q3</c:v>
                </c:pt>
                <c:pt idx="31">
                  <c:v>2003q4</c:v>
                </c:pt>
                <c:pt idx="32">
                  <c:v>2004q1</c:v>
                </c:pt>
                <c:pt idx="33">
                  <c:v>2004q2</c:v>
                </c:pt>
                <c:pt idx="34">
                  <c:v>2004q3</c:v>
                </c:pt>
                <c:pt idx="35">
                  <c:v>2004q4</c:v>
                </c:pt>
                <c:pt idx="36">
                  <c:v>2005q1</c:v>
                </c:pt>
                <c:pt idx="37">
                  <c:v>2005q2</c:v>
                </c:pt>
                <c:pt idx="38">
                  <c:v>2005q3</c:v>
                </c:pt>
                <c:pt idx="39">
                  <c:v>2005q4</c:v>
                </c:pt>
                <c:pt idx="40">
                  <c:v>2006q1</c:v>
                </c:pt>
                <c:pt idx="41">
                  <c:v>2006q2</c:v>
                </c:pt>
                <c:pt idx="42">
                  <c:v>2006q3</c:v>
                </c:pt>
                <c:pt idx="43">
                  <c:v>2006q4</c:v>
                </c:pt>
                <c:pt idx="44">
                  <c:v>2007q1</c:v>
                </c:pt>
                <c:pt idx="45">
                  <c:v>2007q2</c:v>
                </c:pt>
                <c:pt idx="46">
                  <c:v>2007q3</c:v>
                </c:pt>
                <c:pt idx="47">
                  <c:v>2007q4</c:v>
                </c:pt>
                <c:pt idx="48">
                  <c:v>2008q1</c:v>
                </c:pt>
                <c:pt idx="49">
                  <c:v>2008q2</c:v>
                </c:pt>
                <c:pt idx="50">
                  <c:v>2008q3</c:v>
                </c:pt>
                <c:pt idx="51">
                  <c:v>2008q4</c:v>
                </c:pt>
                <c:pt idx="52">
                  <c:v>2009q1</c:v>
                </c:pt>
                <c:pt idx="53">
                  <c:v>2009q2</c:v>
                </c:pt>
                <c:pt idx="54">
                  <c:v>2009q3</c:v>
                </c:pt>
                <c:pt idx="55">
                  <c:v>2009q4</c:v>
                </c:pt>
                <c:pt idx="56">
                  <c:v>2010q1</c:v>
                </c:pt>
                <c:pt idx="57">
                  <c:v>2010q2</c:v>
                </c:pt>
                <c:pt idx="58">
                  <c:v>2010q3</c:v>
                </c:pt>
                <c:pt idx="59">
                  <c:v>2010q4</c:v>
                </c:pt>
                <c:pt idx="60">
                  <c:v>2011q1</c:v>
                </c:pt>
                <c:pt idx="61">
                  <c:v>2011q2</c:v>
                </c:pt>
                <c:pt idx="62">
                  <c:v>2011q3</c:v>
                </c:pt>
                <c:pt idx="63">
                  <c:v>2011q4</c:v>
                </c:pt>
                <c:pt idx="64">
                  <c:v>2012q1</c:v>
                </c:pt>
                <c:pt idx="65">
                  <c:v>2012q2</c:v>
                </c:pt>
                <c:pt idx="66">
                  <c:v>2012q3</c:v>
                </c:pt>
                <c:pt idx="67">
                  <c:v>2012q4</c:v>
                </c:pt>
                <c:pt idx="68">
                  <c:v>2013q1</c:v>
                </c:pt>
                <c:pt idx="69">
                  <c:v>2013q2</c:v>
                </c:pt>
                <c:pt idx="70">
                  <c:v>2013q3</c:v>
                </c:pt>
                <c:pt idx="71">
                  <c:v>2013q4</c:v>
                </c:pt>
                <c:pt idx="72">
                  <c:v>2014q1</c:v>
                </c:pt>
                <c:pt idx="73">
                  <c:v>2014q2</c:v>
                </c:pt>
                <c:pt idx="74">
                  <c:v>2014q3</c:v>
                </c:pt>
                <c:pt idx="75">
                  <c:v>2014q4</c:v>
                </c:pt>
                <c:pt idx="76">
                  <c:v>2015q1</c:v>
                </c:pt>
                <c:pt idx="77">
                  <c:v>2015q2</c:v>
                </c:pt>
                <c:pt idx="78">
                  <c:v>2015q3</c:v>
                </c:pt>
                <c:pt idx="79">
                  <c:v>2015q4</c:v>
                </c:pt>
                <c:pt idx="80">
                  <c:v>2016q1</c:v>
                </c:pt>
              </c:strCache>
            </c:strRef>
          </c:cat>
          <c:val>
            <c:numRef>
              <c:f>'Growth Rates Annualised'!$L$3:$L$83</c:f>
              <c:numCache>
                <c:formatCode>0.00</c:formatCode>
                <c:ptCount val="81"/>
                <c:pt idx="0">
                  <c:v>12.57254421357179</c:v>
                </c:pt>
                <c:pt idx="1">
                  <c:v>14.820202265722665</c:v>
                </c:pt>
                <c:pt idx="2">
                  <c:v>14.660012543958187</c:v>
                </c:pt>
                <c:pt idx="3">
                  <c:v>14.240809959581155</c:v>
                </c:pt>
                <c:pt idx="4">
                  <c:v>13.980051281623135</c:v>
                </c:pt>
                <c:pt idx="5">
                  <c:v>16.667974919735304</c:v>
                </c:pt>
                <c:pt idx="6">
                  <c:v>18.070937140955373</c:v>
                </c:pt>
                <c:pt idx="7">
                  <c:v>18.66612269268013</c:v>
                </c:pt>
                <c:pt idx="8">
                  <c:v>11.753461124127087</c:v>
                </c:pt>
                <c:pt idx="9">
                  <c:v>10.804465359383126</c:v>
                </c:pt>
                <c:pt idx="10">
                  <c:v>4.0082903389516211</c:v>
                </c:pt>
                <c:pt idx="11">
                  <c:v>7.2514014591617855</c:v>
                </c:pt>
                <c:pt idx="12">
                  <c:v>16.121569781447352</c:v>
                </c:pt>
                <c:pt idx="13">
                  <c:v>12.394279330433102</c:v>
                </c:pt>
                <c:pt idx="14">
                  <c:v>23.059468053521989</c:v>
                </c:pt>
                <c:pt idx="15">
                  <c:v>23.655819911716723</c:v>
                </c:pt>
                <c:pt idx="16">
                  <c:v>5.1487538392711727</c:v>
                </c:pt>
                <c:pt idx="17">
                  <c:v>7.6503957841754833</c:v>
                </c:pt>
                <c:pt idx="18">
                  <c:v>9.1534946255779275</c:v>
                </c:pt>
                <c:pt idx="19">
                  <c:v>8.3222321392216259</c:v>
                </c:pt>
                <c:pt idx="20">
                  <c:v>12.062449298144292</c:v>
                </c:pt>
                <c:pt idx="21">
                  <c:v>11.322911022322057</c:v>
                </c:pt>
                <c:pt idx="22">
                  <c:v>5.2846336537086609</c:v>
                </c:pt>
                <c:pt idx="23">
                  <c:v>6.6262121791802189</c:v>
                </c:pt>
                <c:pt idx="24">
                  <c:v>24.810895446996334</c:v>
                </c:pt>
                <c:pt idx="25">
                  <c:v>23.901257413622101</c:v>
                </c:pt>
                <c:pt idx="26">
                  <c:v>27.463075358989776</c:v>
                </c:pt>
                <c:pt idx="27">
                  <c:v>32.390602855132194</c:v>
                </c:pt>
                <c:pt idx="28">
                  <c:v>20.846912045035715</c:v>
                </c:pt>
                <c:pt idx="29">
                  <c:v>19.298111574776339</c:v>
                </c:pt>
                <c:pt idx="30">
                  <c:v>10.564745086835813</c:v>
                </c:pt>
                <c:pt idx="31">
                  <c:v>2.3390680784872719</c:v>
                </c:pt>
                <c:pt idx="32">
                  <c:v>9.6229278867577879</c:v>
                </c:pt>
                <c:pt idx="33">
                  <c:v>7.47740080961188</c:v>
                </c:pt>
                <c:pt idx="34">
                  <c:v>11.934459938374728</c:v>
                </c:pt>
                <c:pt idx="35">
                  <c:v>15.048373197820428</c:v>
                </c:pt>
                <c:pt idx="36">
                  <c:v>16.987437928093229</c:v>
                </c:pt>
                <c:pt idx="37">
                  <c:v>22.040358798229164</c:v>
                </c:pt>
                <c:pt idx="38">
                  <c:v>18.073125275218874</c:v>
                </c:pt>
                <c:pt idx="39">
                  <c:v>16.881063443740747</c:v>
                </c:pt>
                <c:pt idx="40">
                  <c:v>8.2903406653305414</c:v>
                </c:pt>
                <c:pt idx="41">
                  <c:v>7.4461650669952366</c:v>
                </c:pt>
                <c:pt idx="42">
                  <c:v>14.391843509828389</c:v>
                </c:pt>
                <c:pt idx="43">
                  <c:v>14.529766680954026</c:v>
                </c:pt>
                <c:pt idx="44">
                  <c:v>25.639760853780345</c:v>
                </c:pt>
                <c:pt idx="45">
                  <c:v>20.548748319929853</c:v>
                </c:pt>
                <c:pt idx="46">
                  <c:v>20.154989013529441</c:v>
                </c:pt>
                <c:pt idx="47">
                  <c:v>24.017231743415064</c:v>
                </c:pt>
                <c:pt idx="48">
                  <c:v>6.3851846920975133</c:v>
                </c:pt>
                <c:pt idx="49">
                  <c:v>4.7350337313688762</c:v>
                </c:pt>
                <c:pt idx="50">
                  <c:v>2.9952456395047711</c:v>
                </c:pt>
                <c:pt idx="51">
                  <c:v>0.78470188449952671</c:v>
                </c:pt>
                <c:pt idx="52">
                  <c:v>12.457430705589537</c:v>
                </c:pt>
                <c:pt idx="53">
                  <c:v>14.246325505983709</c:v>
                </c:pt>
                <c:pt idx="54">
                  <c:v>8.7072486805472611</c:v>
                </c:pt>
                <c:pt idx="55">
                  <c:v>14.423228954051922</c:v>
                </c:pt>
                <c:pt idx="56">
                  <c:v>6.4322182443780092</c:v>
                </c:pt>
                <c:pt idx="57">
                  <c:v>6.072664443588196</c:v>
                </c:pt>
                <c:pt idx="58">
                  <c:v>7.2242165937872791</c:v>
                </c:pt>
                <c:pt idx="59">
                  <c:v>5.5672404710513321</c:v>
                </c:pt>
                <c:pt idx="60">
                  <c:v>5.3281837517043904</c:v>
                </c:pt>
                <c:pt idx="61">
                  <c:v>6.6212287772849443</c:v>
                </c:pt>
                <c:pt idx="62">
                  <c:v>6.7997531538855061</c:v>
                </c:pt>
                <c:pt idx="63">
                  <c:v>6.6531436388076628</c:v>
                </c:pt>
                <c:pt idx="64">
                  <c:v>3.279140423320511</c:v>
                </c:pt>
                <c:pt idx="65">
                  <c:v>5.0381431497317362</c:v>
                </c:pt>
                <c:pt idx="66">
                  <c:v>6.1748588056704747</c:v>
                </c:pt>
                <c:pt idx="67">
                  <c:v>8.578478328534775</c:v>
                </c:pt>
                <c:pt idx="68">
                  <c:v>6.6345977699024266</c:v>
                </c:pt>
                <c:pt idx="69">
                  <c:v>8.3060134240870962</c:v>
                </c:pt>
                <c:pt idx="70">
                  <c:v>4.4687887910683699</c:v>
                </c:pt>
                <c:pt idx="71">
                  <c:v>0.3784379371340123</c:v>
                </c:pt>
                <c:pt idx="72">
                  <c:v>7.4756036081669395</c:v>
                </c:pt>
                <c:pt idx="73">
                  <c:v>-1.1207175375477412</c:v>
                </c:pt>
                <c:pt idx="74">
                  <c:v>6.4096992454633837</c:v>
                </c:pt>
                <c:pt idx="75">
                  <c:v>6.8368722576017058</c:v>
                </c:pt>
                <c:pt idx="76">
                  <c:v>4.5183526458318575</c:v>
                </c:pt>
                <c:pt idx="77">
                  <c:v>6.8310052617667667</c:v>
                </c:pt>
                <c:pt idx="78">
                  <c:v>6.2908927049881953</c:v>
                </c:pt>
                <c:pt idx="79">
                  <c:v>2.6635829633628076</c:v>
                </c:pt>
                <c:pt idx="80">
                  <c:v>4.4041926042265134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'Growth Rates Annualised'!$M$2</c:f>
              <c:strCache>
                <c:ptCount val="1"/>
                <c:pt idx="0">
                  <c:v>Personal services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'Growth Rates Annualised'!$A$3:$A$83</c:f>
              <c:strCache>
                <c:ptCount val="81"/>
                <c:pt idx="0">
                  <c:v>1996q1</c:v>
                </c:pt>
                <c:pt idx="1">
                  <c:v>1996q2</c:v>
                </c:pt>
                <c:pt idx="2">
                  <c:v>1996q3</c:v>
                </c:pt>
                <c:pt idx="3">
                  <c:v>1996q4</c:v>
                </c:pt>
                <c:pt idx="4">
                  <c:v>1997q1</c:v>
                </c:pt>
                <c:pt idx="5">
                  <c:v>1997q2</c:v>
                </c:pt>
                <c:pt idx="6">
                  <c:v>1997q3</c:v>
                </c:pt>
                <c:pt idx="7">
                  <c:v>1997q4</c:v>
                </c:pt>
                <c:pt idx="8">
                  <c:v>1998q1</c:v>
                </c:pt>
                <c:pt idx="9">
                  <c:v>1998q2</c:v>
                </c:pt>
                <c:pt idx="10">
                  <c:v>1998q3</c:v>
                </c:pt>
                <c:pt idx="11">
                  <c:v>1998q4</c:v>
                </c:pt>
                <c:pt idx="12">
                  <c:v>1999q1</c:v>
                </c:pt>
                <c:pt idx="13">
                  <c:v>1999q2</c:v>
                </c:pt>
                <c:pt idx="14">
                  <c:v>1999q3</c:v>
                </c:pt>
                <c:pt idx="15">
                  <c:v>1999q4</c:v>
                </c:pt>
                <c:pt idx="16">
                  <c:v>2000q1</c:v>
                </c:pt>
                <c:pt idx="17">
                  <c:v>2000q2</c:v>
                </c:pt>
                <c:pt idx="18">
                  <c:v>2000q3</c:v>
                </c:pt>
                <c:pt idx="19">
                  <c:v>2000q4</c:v>
                </c:pt>
                <c:pt idx="20">
                  <c:v>2001q1</c:v>
                </c:pt>
                <c:pt idx="21">
                  <c:v>2001q2</c:v>
                </c:pt>
                <c:pt idx="22">
                  <c:v>2001q3</c:v>
                </c:pt>
                <c:pt idx="23">
                  <c:v>2001q4</c:v>
                </c:pt>
                <c:pt idx="24">
                  <c:v>2002q1</c:v>
                </c:pt>
                <c:pt idx="25">
                  <c:v>2002q2</c:v>
                </c:pt>
                <c:pt idx="26">
                  <c:v>2002q3</c:v>
                </c:pt>
                <c:pt idx="27">
                  <c:v>2002q4</c:v>
                </c:pt>
                <c:pt idx="28">
                  <c:v>2003q1</c:v>
                </c:pt>
                <c:pt idx="29">
                  <c:v>2003q2</c:v>
                </c:pt>
                <c:pt idx="30">
                  <c:v>2003q3</c:v>
                </c:pt>
                <c:pt idx="31">
                  <c:v>2003q4</c:v>
                </c:pt>
                <c:pt idx="32">
                  <c:v>2004q1</c:v>
                </c:pt>
                <c:pt idx="33">
                  <c:v>2004q2</c:v>
                </c:pt>
                <c:pt idx="34">
                  <c:v>2004q3</c:v>
                </c:pt>
                <c:pt idx="35">
                  <c:v>2004q4</c:v>
                </c:pt>
                <c:pt idx="36">
                  <c:v>2005q1</c:v>
                </c:pt>
                <c:pt idx="37">
                  <c:v>2005q2</c:v>
                </c:pt>
                <c:pt idx="38">
                  <c:v>2005q3</c:v>
                </c:pt>
                <c:pt idx="39">
                  <c:v>2005q4</c:v>
                </c:pt>
                <c:pt idx="40">
                  <c:v>2006q1</c:v>
                </c:pt>
                <c:pt idx="41">
                  <c:v>2006q2</c:v>
                </c:pt>
                <c:pt idx="42">
                  <c:v>2006q3</c:v>
                </c:pt>
                <c:pt idx="43">
                  <c:v>2006q4</c:v>
                </c:pt>
                <c:pt idx="44">
                  <c:v>2007q1</c:v>
                </c:pt>
                <c:pt idx="45">
                  <c:v>2007q2</c:v>
                </c:pt>
                <c:pt idx="46">
                  <c:v>2007q3</c:v>
                </c:pt>
                <c:pt idx="47">
                  <c:v>2007q4</c:v>
                </c:pt>
                <c:pt idx="48">
                  <c:v>2008q1</c:v>
                </c:pt>
                <c:pt idx="49">
                  <c:v>2008q2</c:v>
                </c:pt>
                <c:pt idx="50">
                  <c:v>2008q3</c:v>
                </c:pt>
                <c:pt idx="51">
                  <c:v>2008q4</c:v>
                </c:pt>
                <c:pt idx="52">
                  <c:v>2009q1</c:v>
                </c:pt>
                <c:pt idx="53">
                  <c:v>2009q2</c:v>
                </c:pt>
                <c:pt idx="54">
                  <c:v>2009q3</c:v>
                </c:pt>
                <c:pt idx="55">
                  <c:v>2009q4</c:v>
                </c:pt>
                <c:pt idx="56">
                  <c:v>2010q1</c:v>
                </c:pt>
                <c:pt idx="57">
                  <c:v>2010q2</c:v>
                </c:pt>
                <c:pt idx="58">
                  <c:v>2010q3</c:v>
                </c:pt>
                <c:pt idx="59">
                  <c:v>2010q4</c:v>
                </c:pt>
                <c:pt idx="60">
                  <c:v>2011q1</c:v>
                </c:pt>
                <c:pt idx="61">
                  <c:v>2011q2</c:v>
                </c:pt>
                <c:pt idx="62">
                  <c:v>2011q3</c:v>
                </c:pt>
                <c:pt idx="63">
                  <c:v>2011q4</c:v>
                </c:pt>
                <c:pt idx="64">
                  <c:v>2012q1</c:v>
                </c:pt>
                <c:pt idx="65">
                  <c:v>2012q2</c:v>
                </c:pt>
                <c:pt idx="66">
                  <c:v>2012q3</c:v>
                </c:pt>
                <c:pt idx="67">
                  <c:v>2012q4</c:v>
                </c:pt>
                <c:pt idx="68">
                  <c:v>2013q1</c:v>
                </c:pt>
                <c:pt idx="69">
                  <c:v>2013q2</c:v>
                </c:pt>
                <c:pt idx="70">
                  <c:v>2013q3</c:v>
                </c:pt>
                <c:pt idx="71">
                  <c:v>2013q4</c:v>
                </c:pt>
                <c:pt idx="72">
                  <c:v>2014q1</c:v>
                </c:pt>
                <c:pt idx="73">
                  <c:v>2014q2</c:v>
                </c:pt>
                <c:pt idx="74">
                  <c:v>2014q3</c:v>
                </c:pt>
                <c:pt idx="75">
                  <c:v>2014q4</c:v>
                </c:pt>
                <c:pt idx="76">
                  <c:v>2015q1</c:v>
                </c:pt>
                <c:pt idx="77">
                  <c:v>2015q2</c:v>
                </c:pt>
                <c:pt idx="78">
                  <c:v>2015q3</c:v>
                </c:pt>
                <c:pt idx="79">
                  <c:v>2015q4</c:v>
                </c:pt>
                <c:pt idx="80">
                  <c:v>2016q1</c:v>
                </c:pt>
              </c:strCache>
            </c:strRef>
          </c:cat>
          <c:val>
            <c:numRef>
              <c:f>'Growth Rates Annualised'!$M$3:$M$83</c:f>
              <c:numCache>
                <c:formatCode>0.00</c:formatCode>
                <c:ptCount val="81"/>
                <c:pt idx="0">
                  <c:v>13.938758812659977</c:v>
                </c:pt>
                <c:pt idx="1">
                  <c:v>14.557057301076446</c:v>
                </c:pt>
                <c:pt idx="2">
                  <c:v>13.973139272223492</c:v>
                </c:pt>
                <c:pt idx="3">
                  <c:v>14.078660138284802</c:v>
                </c:pt>
                <c:pt idx="4">
                  <c:v>10.244131795702366</c:v>
                </c:pt>
                <c:pt idx="5">
                  <c:v>9.9419224267201756</c:v>
                </c:pt>
                <c:pt idx="6">
                  <c:v>9.7610459965094414</c:v>
                </c:pt>
                <c:pt idx="7">
                  <c:v>9.5010830470479739</c:v>
                </c:pt>
                <c:pt idx="8">
                  <c:v>16.233283942247908</c:v>
                </c:pt>
                <c:pt idx="9">
                  <c:v>13.283212674618742</c:v>
                </c:pt>
                <c:pt idx="10">
                  <c:v>13.353813535789941</c:v>
                </c:pt>
                <c:pt idx="11">
                  <c:v>11.99779117030463</c:v>
                </c:pt>
                <c:pt idx="12">
                  <c:v>11.487634728011978</c:v>
                </c:pt>
                <c:pt idx="13">
                  <c:v>12.509034335192132</c:v>
                </c:pt>
                <c:pt idx="14">
                  <c:v>16.149039802571792</c:v>
                </c:pt>
                <c:pt idx="15">
                  <c:v>16.157012803372254</c:v>
                </c:pt>
                <c:pt idx="16">
                  <c:v>19.872014215043226</c:v>
                </c:pt>
                <c:pt idx="17">
                  <c:v>21.991179960880547</c:v>
                </c:pt>
                <c:pt idx="18">
                  <c:v>19.25885601370836</c:v>
                </c:pt>
                <c:pt idx="19">
                  <c:v>19.257570194606178</c:v>
                </c:pt>
                <c:pt idx="20">
                  <c:v>16.187125030087675</c:v>
                </c:pt>
                <c:pt idx="21">
                  <c:v>9.2635927028094596</c:v>
                </c:pt>
                <c:pt idx="22">
                  <c:v>4.4624709227070483</c:v>
                </c:pt>
                <c:pt idx="23">
                  <c:v>6.0930120338022693</c:v>
                </c:pt>
                <c:pt idx="24">
                  <c:v>16.31141262126453</c:v>
                </c:pt>
                <c:pt idx="25">
                  <c:v>19.03517768846654</c:v>
                </c:pt>
                <c:pt idx="26">
                  <c:v>21.880806045605702</c:v>
                </c:pt>
                <c:pt idx="27">
                  <c:v>24.267051656369571</c:v>
                </c:pt>
                <c:pt idx="28">
                  <c:v>19.194138234977803</c:v>
                </c:pt>
                <c:pt idx="29">
                  <c:v>17.57938785040357</c:v>
                </c:pt>
                <c:pt idx="30">
                  <c:v>14.633427693065034</c:v>
                </c:pt>
                <c:pt idx="31">
                  <c:v>13.262049906601709</c:v>
                </c:pt>
                <c:pt idx="32">
                  <c:v>4.9103635529602458</c:v>
                </c:pt>
                <c:pt idx="33">
                  <c:v>10.014846419333837</c:v>
                </c:pt>
                <c:pt idx="34">
                  <c:v>11.853740894696358</c:v>
                </c:pt>
                <c:pt idx="35">
                  <c:v>12.796686976951044</c:v>
                </c:pt>
                <c:pt idx="36">
                  <c:v>10.235705656809481</c:v>
                </c:pt>
                <c:pt idx="37">
                  <c:v>8.440681345068036</c:v>
                </c:pt>
                <c:pt idx="38">
                  <c:v>9.6286956601637694</c:v>
                </c:pt>
                <c:pt idx="39">
                  <c:v>12.160084960839116</c:v>
                </c:pt>
                <c:pt idx="40">
                  <c:v>15.339873138691832</c:v>
                </c:pt>
                <c:pt idx="41">
                  <c:v>17.126191638619527</c:v>
                </c:pt>
                <c:pt idx="42">
                  <c:v>17.838997132303255</c:v>
                </c:pt>
                <c:pt idx="43">
                  <c:v>18.054033002991048</c:v>
                </c:pt>
                <c:pt idx="44">
                  <c:v>5.540599517920624</c:v>
                </c:pt>
                <c:pt idx="45">
                  <c:v>11.175706585331223</c:v>
                </c:pt>
                <c:pt idx="46">
                  <c:v>9.5185333156089946</c:v>
                </c:pt>
                <c:pt idx="47">
                  <c:v>-1.7917258955194773</c:v>
                </c:pt>
                <c:pt idx="48">
                  <c:v>-0.31129487799764161</c:v>
                </c:pt>
                <c:pt idx="49">
                  <c:v>6.7499684139654308</c:v>
                </c:pt>
                <c:pt idx="50">
                  <c:v>6.5355234232663904</c:v>
                </c:pt>
                <c:pt idx="51">
                  <c:v>4.6820224886493218</c:v>
                </c:pt>
                <c:pt idx="52">
                  <c:v>19.106625768335611</c:v>
                </c:pt>
                <c:pt idx="53">
                  <c:v>21.926481437882693</c:v>
                </c:pt>
                <c:pt idx="54">
                  <c:v>20.037578016208705</c:v>
                </c:pt>
                <c:pt idx="55">
                  <c:v>21.495619581605073</c:v>
                </c:pt>
                <c:pt idx="56">
                  <c:v>10.099627782803898</c:v>
                </c:pt>
                <c:pt idx="57">
                  <c:v>13.246350720722312</c:v>
                </c:pt>
                <c:pt idx="58">
                  <c:v>13.390421295538532</c:v>
                </c:pt>
                <c:pt idx="59">
                  <c:v>16.602308944657263</c:v>
                </c:pt>
                <c:pt idx="60">
                  <c:v>11.404424393719266</c:v>
                </c:pt>
                <c:pt idx="61">
                  <c:v>9.3591832516884068</c:v>
                </c:pt>
                <c:pt idx="62">
                  <c:v>13.101946005042322</c:v>
                </c:pt>
                <c:pt idx="63">
                  <c:v>22.186988837117642</c:v>
                </c:pt>
                <c:pt idx="64">
                  <c:v>11.079126853769122</c:v>
                </c:pt>
                <c:pt idx="65">
                  <c:v>5.3762611666137241</c:v>
                </c:pt>
                <c:pt idx="66">
                  <c:v>5.5487195417048625</c:v>
                </c:pt>
                <c:pt idx="67">
                  <c:v>1.6068430212687719</c:v>
                </c:pt>
                <c:pt idx="68">
                  <c:v>5.0148423583583828</c:v>
                </c:pt>
                <c:pt idx="69">
                  <c:v>1.2122090351611521</c:v>
                </c:pt>
                <c:pt idx="70">
                  <c:v>0.52695266659496864</c:v>
                </c:pt>
                <c:pt idx="71">
                  <c:v>0.58461384652943471</c:v>
                </c:pt>
                <c:pt idx="72">
                  <c:v>5.9970463784729446</c:v>
                </c:pt>
                <c:pt idx="73">
                  <c:v>5.6527240954179927</c:v>
                </c:pt>
                <c:pt idx="74">
                  <c:v>3.3810702536607895</c:v>
                </c:pt>
                <c:pt idx="75">
                  <c:v>2.2611003668391434</c:v>
                </c:pt>
                <c:pt idx="76">
                  <c:v>7.8546112411240419</c:v>
                </c:pt>
                <c:pt idx="77">
                  <c:v>2.8252582584459001</c:v>
                </c:pt>
                <c:pt idx="78">
                  <c:v>5.8015656888804035</c:v>
                </c:pt>
                <c:pt idx="79">
                  <c:v>6.4259717676469412</c:v>
                </c:pt>
                <c:pt idx="80">
                  <c:v>4.3759030987469814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'Growth Rates Annualised'!$N$2</c:f>
              <c:strCache>
                <c:ptCount val="1"/>
                <c:pt idx="0">
                  <c:v>General government services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strRef>
              <c:f>'Growth Rates Annualised'!$A$3:$A$83</c:f>
              <c:strCache>
                <c:ptCount val="81"/>
                <c:pt idx="0">
                  <c:v>1996q1</c:v>
                </c:pt>
                <c:pt idx="1">
                  <c:v>1996q2</c:v>
                </c:pt>
                <c:pt idx="2">
                  <c:v>1996q3</c:v>
                </c:pt>
                <c:pt idx="3">
                  <c:v>1996q4</c:v>
                </c:pt>
                <c:pt idx="4">
                  <c:v>1997q1</c:v>
                </c:pt>
                <c:pt idx="5">
                  <c:v>1997q2</c:v>
                </c:pt>
                <c:pt idx="6">
                  <c:v>1997q3</c:v>
                </c:pt>
                <c:pt idx="7">
                  <c:v>1997q4</c:v>
                </c:pt>
                <c:pt idx="8">
                  <c:v>1998q1</c:v>
                </c:pt>
                <c:pt idx="9">
                  <c:v>1998q2</c:v>
                </c:pt>
                <c:pt idx="10">
                  <c:v>1998q3</c:v>
                </c:pt>
                <c:pt idx="11">
                  <c:v>1998q4</c:v>
                </c:pt>
                <c:pt idx="12">
                  <c:v>1999q1</c:v>
                </c:pt>
                <c:pt idx="13">
                  <c:v>1999q2</c:v>
                </c:pt>
                <c:pt idx="14">
                  <c:v>1999q3</c:v>
                </c:pt>
                <c:pt idx="15">
                  <c:v>1999q4</c:v>
                </c:pt>
                <c:pt idx="16">
                  <c:v>2000q1</c:v>
                </c:pt>
                <c:pt idx="17">
                  <c:v>2000q2</c:v>
                </c:pt>
                <c:pt idx="18">
                  <c:v>2000q3</c:v>
                </c:pt>
                <c:pt idx="19">
                  <c:v>2000q4</c:v>
                </c:pt>
                <c:pt idx="20">
                  <c:v>2001q1</c:v>
                </c:pt>
                <c:pt idx="21">
                  <c:v>2001q2</c:v>
                </c:pt>
                <c:pt idx="22">
                  <c:v>2001q3</c:v>
                </c:pt>
                <c:pt idx="23">
                  <c:v>2001q4</c:v>
                </c:pt>
                <c:pt idx="24">
                  <c:v>2002q1</c:v>
                </c:pt>
                <c:pt idx="25">
                  <c:v>2002q2</c:v>
                </c:pt>
                <c:pt idx="26">
                  <c:v>2002q3</c:v>
                </c:pt>
                <c:pt idx="27">
                  <c:v>2002q4</c:v>
                </c:pt>
                <c:pt idx="28">
                  <c:v>2003q1</c:v>
                </c:pt>
                <c:pt idx="29">
                  <c:v>2003q2</c:v>
                </c:pt>
                <c:pt idx="30">
                  <c:v>2003q3</c:v>
                </c:pt>
                <c:pt idx="31">
                  <c:v>2003q4</c:v>
                </c:pt>
                <c:pt idx="32">
                  <c:v>2004q1</c:v>
                </c:pt>
                <c:pt idx="33">
                  <c:v>2004q2</c:v>
                </c:pt>
                <c:pt idx="34">
                  <c:v>2004q3</c:v>
                </c:pt>
                <c:pt idx="35">
                  <c:v>2004q4</c:v>
                </c:pt>
                <c:pt idx="36">
                  <c:v>2005q1</c:v>
                </c:pt>
                <c:pt idx="37">
                  <c:v>2005q2</c:v>
                </c:pt>
                <c:pt idx="38">
                  <c:v>2005q3</c:v>
                </c:pt>
                <c:pt idx="39">
                  <c:v>2005q4</c:v>
                </c:pt>
                <c:pt idx="40">
                  <c:v>2006q1</c:v>
                </c:pt>
                <c:pt idx="41">
                  <c:v>2006q2</c:v>
                </c:pt>
                <c:pt idx="42">
                  <c:v>2006q3</c:v>
                </c:pt>
                <c:pt idx="43">
                  <c:v>2006q4</c:v>
                </c:pt>
                <c:pt idx="44">
                  <c:v>2007q1</c:v>
                </c:pt>
                <c:pt idx="45">
                  <c:v>2007q2</c:v>
                </c:pt>
                <c:pt idx="46">
                  <c:v>2007q3</c:v>
                </c:pt>
                <c:pt idx="47">
                  <c:v>2007q4</c:v>
                </c:pt>
                <c:pt idx="48">
                  <c:v>2008q1</c:v>
                </c:pt>
                <c:pt idx="49">
                  <c:v>2008q2</c:v>
                </c:pt>
                <c:pt idx="50">
                  <c:v>2008q3</c:v>
                </c:pt>
                <c:pt idx="51">
                  <c:v>2008q4</c:v>
                </c:pt>
                <c:pt idx="52">
                  <c:v>2009q1</c:v>
                </c:pt>
                <c:pt idx="53">
                  <c:v>2009q2</c:v>
                </c:pt>
                <c:pt idx="54">
                  <c:v>2009q3</c:v>
                </c:pt>
                <c:pt idx="55">
                  <c:v>2009q4</c:v>
                </c:pt>
                <c:pt idx="56">
                  <c:v>2010q1</c:v>
                </c:pt>
                <c:pt idx="57">
                  <c:v>2010q2</c:v>
                </c:pt>
                <c:pt idx="58">
                  <c:v>2010q3</c:v>
                </c:pt>
                <c:pt idx="59">
                  <c:v>2010q4</c:v>
                </c:pt>
                <c:pt idx="60">
                  <c:v>2011q1</c:v>
                </c:pt>
                <c:pt idx="61">
                  <c:v>2011q2</c:v>
                </c:pt>
                <c:pt idx="62">
                  <c:v>2011q3</c:v>
                </c:pt>
                <c:pt idx="63">
                  <c:v>2011q4</c:v>
                </c:pt>
                <c:pt idx="64">
                  <c:v>2012q1</c:v>
                </c:pt>
                <c:pt idx="65">
                  <c:v>2012q2</c:v>
                </c:pt>
                <c:pt idx="66">
                  <c:v>2012q3</c:v>
                </c:pt>
                <c:pt idx="67">
                  <c:v>2012q4</c:v>
                </c:pt>
                <c:pt idx="68">
                  <c:v>2013q1</c:v>
                </c:pt>
                <c:pt idx="69">
                  <c:v>2013q2</c:v>
                </c:pt>
                <c:pt idx="70">
                  <c:v>2013q3</c:v>
                </c:pt>
                <c:pt idx="71">
                  <c:v>2013q4</c:v>
                </c:pt>
                <c:pt idx="72">
                  <c:v>2014q1</c:v>
                </c:pt>
                <c:pt idx="73">
                  <c:v>2014q2</c:v>
                </c:pt>
                <c:pt idx="74">
                  <c:v>2014q3</c:v>
                </c:pt>
                <c:pt idx="75">
                  <c:v>2014q4</c:v>
                </c:pt>
                <c:pt idx="76">
                  <c:v>2015q1</c:v>
                </c:pt>
                <c:pt idx="77">
                  <c:v>2015q2</c:v>
                </c:pt>
                <c:pt idx="78">
                  <c:v>2015q3</c:v>
                </c:pt>
                <c:pt idx="79">
                  <c:v>2015q4</c:v>
                </c:pt>
                <c:pt idx="80">
                  <c:v>2016q1</c:v>
                </c:pt>
              </c:strCache>
            </c:strRef>
          </c:cat>
          <c:val>
            <c:numRef>
              <c:f>'Growth Rates Annualised'!$N$3:$N$83</c:f>
              <c:numCache>
                <c:formatCode>0.00</c:formatCode>
                <c:ptCount val="81"/>
                <c:pt idx="0">
                  <c:v>11.117798160003236</c:v>
                </c:pt>
                <c:pt idx="1">
                  <c:v>12.141933681644344</c:v>
                </c:pt>
                <c:pt idx="2">
                  <c:v>13.830646024463745</c:v>
                </c:pt>
                <c:pt idx="3">
                  <c:v>14.261019710138243</c:v>
                </c:pt>
                <c:pt idx="4">
                  <c:v>8.3086051739129037</c:v>
                </c:pt>
                <c:pt idx="5">
                  <c:v>6.7573777240664521</c:v>
                </c:pt>
                <c:pt idx="6">
                  <c:v>8.3947212578668822</c:v>
                </c:pt>
                <c:pt idx="7">
                  <c:v>6.8199008688858376</c:v>
                </c:pt>
                <c:pt idx="8">
                  <c:v>12.051918248141806</c:v>
                </c:pt>
                <c:pt idx="9">
                  <c:v>15.000928941488144</c:v>
                </c:pt>
                <c:pt idx="10">
                  <c:v>19.13736432214052</c:v>
                </c:pt>
                <c:pt idx="11">
                  <c:v>19.406255148798913</c:v>
                </c:pt>
                <c:pt idx="12">
                  <c:v>13.620736284782575</c:v>
                </c:pt>
                <c:pt idx="13">
                  <c:v>10.351602787923815</c:v>
                </c:pt>
                <c:pt idx="14">
                  <c:v>6.2898210092730942</c:v>
                </c:pt>
                <c:pt idx="15">
                  <c:v>6.9436954979967265</c:v>
                </c:pt>
                <c:pt idx="16">
                  <c:v>12.459552607746575</c:v>
                </c:pt>
                <c:pt idx="17">
                  <c:v>13.93135486622254</c:v>
                </c:pt>
                <c:pt idx="18">
                  <c:v>14.75613478804274</c:v>
                </c:pt>
                <c:pt idx="19">
                  <c:v>16.179991140966507</c:v>
                </c:pt>
                <c:pt idx="20">
                  <c:v>17.902452844349739</c:v>
                </c:pt>
                <c:pt idx="21">
                  <c:v>14.505630194292504</c:v>
                </c:pt>
                <c:pt idx="22">
                  <c:v>11.46306779739224</c:v>
                </c:pt>
                <c:pt idx="23">
                  <c:v>13.1478039440481</c:v>
                </c:pt>
                <c:pt idx="24">
                  <c:v>15.933787183971612</c:v>
                </c:pt>
                <c:pt idx="25">
                  <c:v>16.353508824825617</c:v>
                </c:pt>
                <c:pt idx="26">
                  <c:v>16.298941051124206</c:v>
                </c:pt>
                <c:pt idx="27">
                  <c:v>14.317702734873484</c:v>
                </c:pt>
                <c:pt idx="28">
                  <c:v>3.5864346310753916</c:v>
                </c:pt>
                <c:pt idx="29">
                  <c:v>2.6025673618431595</c:v>
                </c:pt>
                <c:pt idx="30">
                  <c:v>0.51029296892663945</c:v>
                </c:pt>
                <c:pt idx="31">
                  <c:v>-1.7391829094348845</c:v>
                </c:pt>
                <c:pt idx="32">
                  <c:v>1.1361612846652263</c:v>
                </c:pt>
                <c:pt idx="33">
                  <c:v>1.5363097968138282</c:v>
                </c:pt>
                <c:pt idx="34">
                  <c:v>3.9207312428456467</c:v>
                </c:pt>
                <c:pt idx="35">
                  <c:v>5.5901886338026738</c:v>
                </c:pt>
                <c:pt idx="36">
                  <c:v>6.3903083106336993</c:v>
                </c:pt>
                <c:pt idx="37">
                  <c:v>8.361883436989789</c:v>
                </c:pt>
                <c:pt idx="38">
                  <c:v>8.9699109423020147</c:v>
                </c:pt>
                <c:pt idx="39">
                  <c:v>9.1486342054904419</c:v>
                </c:pt>
                <c:pt idx="40">
                  <c:v>9.5599784577694518</c:v>
                </c:pt>
                <c:pt idx="41">
                  <c:v>9.7551924219607962</c:v>
                </c:pt>
                <c:pt idx="42">
                  <c:v>10.821866726371859</c:v>
                </c:pt>
                <c:pt idx="43">
                  <c:v>11.581065032021707</c:v>
                </c:pt>
                <c:pt idx="44">
                  <c:v>11.256638745688422</c:v>
                </c:pt>
                <c:pt idx="45">
                  <c:v>13.376498608462576</c:v>
                </c:pt>
                <c:pt idx="46">
                  <c:v>13.252785297033377</c:v>
                </c:pt>
                <c:pt idx="47">
                  <c:v>12.06739270329982</c:v>
                </c:pt>
                <c:pt idx="48">
                  <c:v>14.306511317613815</c:v>
                </c:pt>
                <c:pt idx="49">
                  <c:v>17.329391866432221</c:v>
                </c:pt>
                <c:pt idx="50">
                  <c:v>19.168157081582372</c:v>
                </c:pt>
                <c:pt idx="51">
                  <c:v>19.301203862444332</c:v>
                </c:pt>
                <c:pt idx="52">
                  <c:v>14.564439255004979</c:v>
                </c:pt>
                <c:pt idx="53">
                  <c:v>5.4274104303069626</c:v>
                </c:pt>
                <c:pt idx="54">
                  <c:v>0.9307758335667049</c:v>
                </c:pt>
                <c:pt idx="55">
                  <c:v>1.1905181250923063</c:v>
                </c:pt>
                <c:pt idx="56">
                  <c:v>3.6431820616975785</c:v>
                </c:pt>
                <c:pt idx="57">
                  <c:v>5.8348618262422525</c:v>
                </c:pt>
                <c:pt idx="58">
                  <c:v>6.0028018687178104</c:v>
                </c:pt>
                <c:pt idx="59">
                  <c:v>3.647982081566683</c:v>
                </c:pt>
                <c:pt idx="60">
                  <c:v>3.9816702141822016</c:v>
                </c:pt>
                <c:pt idx="61">
                  <c:v>4.6723616232272862</c:v>
                </c:pt>
                <c:pt idx="62">
                  <c:v>5.6921043516474619</c:v>
                </c:pt>
                <c:pt idx="63">
                  <c:v>9.2147954562040759</c:v>
                </c:pt>
                <c:pt idx="64">
                  <c:v>8.7956551862218824</c:v>
                </c:pt>
                <c:pt idx="65">
                  <c:v>9.089434704019169</c:v>
                </c:pt>
                <c:pt idx="66">
                  <c:v>9.1276885108303265</c:v>
                </c:pt>
                <c:pt idx="67">
                  <c:v>7.4002737519023851</c:v>
                </c:pt>
                <c:pt idx="68">
                  <c:v>8.6309226190030373</c:v>
                </c:pt>
                <c:pt idx="69">
                  <c:v>10.244523377794897</c:v>
                </c:pt>
                <c:pt idx="70">
                  <c:v>11.45704204391769</c:v>
                </c:pt>
                <c:pt idx="71">
                  <c:v>11.580209992451236</c:v>
                </c:pt>
                <c:pt idx="72">
                  <c:v>11.364025587038782</c:v>
                </c:pt>
                <c:pt idx="73">
                  <c:v>9.8117581481845164</c:v>
                </c:pt>
                <c:pt idx="74">
                  <c:v>8.2665436125792464</c:v>
                </c:pt>
                <c:pt idx="75">
                  <c:v>6.7221884260185494</c:v>
                </c:pt>
                <c:pt idx="76">
                  <c:v>4.9020613270433557</c:v>
                </c:pt>
                <c:pt idx="77">
                  <c:v>3.5504162818013727</c:v>
                </c:pt>
                <c:pt idx="78">
                  <c:v>5.6551471611903343</c:v>
                </c:pt>
                <c:pt idx="79">
                  <c:v>6.1364968328217566</c:v>
                </c:pt>
                <c:pt idx="80">
                  <c:v>8.456744929640557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4103296"/>
        <c:axId val="504104832"/>
      </c:lineChart>
      <c:catAx>
        <c:axId val="50410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ZA"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0410483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04104832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ZA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041032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4529656976268956"/>
          <c:y val="2.1241894395553552E-2"/>
          <c:w val="0.34236365782997236"/>
          <c:h val="0.222222865524162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ZA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5">
        <a:lumMod val="40000"/>
        <a:lumOff val="60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81" r="0.7500000000000081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8.6804003158141865E-2"/>
          <c:y val="2.5555555555555581E-2"/>
          <c:w val="0.91219657043408664"/>
          <c:h val="0.8700028320404855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'Growth Rates Annualised'!$C$2</c:f>
              <c:strCache>
                <c:ptCount val="1"/>
                <c:pt idx="0">
                  <c:v>Agriculture, forestry and fishing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'Growth Rates Annualised'!$A$84</c:f>
              <c:strCache>
                <c:ptCount val="1"/>
                <c:pt idx="0">
                  <c:v>Average Year on Year Growth Rate</c:v>
                </c:pt>
              </c:strCache>
            </c:strRef>
          </c:cat>
          <c:val>
            <c:numRef>
              <c:f>'Growth Rates Annualised'!$C$84</c:f>
              <c:numCache>
                <c:formatCode>0.00</c:formatCode>
                <c:ptCount val="1"/>
                <c:pt idx="0">
                  <c:v>9.1475638608802896</c:v>
                </c:pt>
              </c:numCache>
            </c:numRef>
          </c:val>
          <c:shape val="cylinder"/>
        </c:ser>
        <c:ser>
          <c:idx val="1"/>
          <c:order val="1"/>
          <c:tx>
            <c:strRef>
              <c:f>'Growth Rates Annualised'!$D$2</c:f>
              <c:strCache>
                <c:ptCount val="1"/>
                <c:pt idx="0">
                  <c:v>Mining and quarrying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'Growth Rates Annualised'!$D$84</c:f>
              <c:numCache>
                <c:formatCode>0.00</c:formatCode>
                <c:ptCount val="1"/>
                <c:pt idx="0">
                  <c:v>12.133940762687804</c:v>
                </c:pt>
              </c:numCache>
            </c:numRef>
          </c:val>
          <c:shape val="cylinder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04413184"/>
        <c:axId val="504423168"/>
        <c:axId val="0"/>
      </c:bar3DChart>
      <c:catAx>
        <c:axId val="50441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ZA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04423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4423168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ZA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04413184"/>
        <c:crosses val="autoZero"/>
        <c:crossBetween val="between"/>
      </c:valAx>
      <c:spPr>
        <a:solidFill>
          <a:srgbClr val="9BBB59">
            <a:lumMod val="60000"/>
            <a:lumOff val="40000"/>
          </a:srgbClr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1.5137540155847548E-2"/>
          <c:y val="1.6666723111224E-2"/>
          <c:w val="0.83739965630269231"/>
          <c:h val="0.100000338667343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ZA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81" r="0.7500000000000081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9.2093976057870827E-2"/>
          <c:y val="2.5555555555555581E-2"/>
          <c:w val="0.90731851390770057"/>
          <c:h val="0.8700028320404855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'Growth Rates Annualised'!$F$2</c:f>
              <c:strCache>
                <c:ptCount val="1"/>
                <c:pt idx="0">
                  <c:v>Manufacturing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'Growth Rates Annualised'!$A$84</c:f>
              <c:strCache>
                <c:ptCount val="1"/>
                <c:pt idx="0">
                  <c:v>Average Year on Year Growth Rate</c:v>
                </c:pt>
              </c:strCache>
            </c:strRef>
          </c:cat>
          <c:val>
            <c:numRef>
              <c:f>'Growth Rates Annualised'!$F$84</c:f>
              <c:numCache>
                <c:formatCode>0.00</c:formatCode>
                <c:ptCount val="1"/>
                <c:pt idx="0">
                  <c:v>6.2357668490170717</c:v>
                </c:pt>
              </c:numCache>
            </c:numRef>
          </c:val>
          <c:shape val="cylinder"/>
        </c:ser>
        <c:ser>
          <c:idx val="1"/>
          <c:order val="1"/>
          <c:tx>
            <c:strRef>
              <c:f>'Growth Rates Annualised'!$G$2</c:f>
              <c:strCache>
                <c:ptCount val="1"/>
                <c:pt idx="0">
                  <c:v>Electricity, gas and water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'Growth Rates Annualised'!$G$84</c:f>
              <c:numCache>
                <c:formatCode>0.00</c:formatCode>
                <c:ptCount val="1"/>
                <c:pt idx="0">
                  <c:v>11.786525475194852</c:v>
                </c:pt>
              </c:numCache>
            </c:numRef>
          </c:val>
          <c:shape val="cylinder"/>
        </c:ser>
        <c:ser>
          <c:idx val="2"/>
          <c:order val="2"/>
          <c:tx>
            <c:strRef>
              <c:f>'Growth Rates Annualised'!$H$2</c:f>
              <c:strCache>
                <c:ptCount val="1"/>
                <c:pt idx="0">
                  <c:v>Construction</c:v>
                </c:pt>
              </c:strCache>
            </c:strRef>
          </c:tx>
          <c:spPr>
            <a:solidFill>
              <a:srgbClr val="FFC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'Growth Rates Annualised'!$H$84</c:f>
              <c:numCache>
                <c:formatCode>0.00</c:formatCode>
                <c:ptCount val="1"/>
                <c:pt idx="0">
                  <c:v>12.997110704678459</c:v>
                </c:pt>
              </c:numCache>
            </c:numRef>
          </c:val>
          <c:shape val="cylinder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04461568"/>
        <c:axId val="504479744"/>
        <c:axId val="0"/>
      </c:bar3DChart>
      <c:catAx>
        <c:axId val="50446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ZA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04479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4479744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ZA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04461568"/>
        <c:crosses val="autoZero"/>
        <c:crossBetween val="between"/>
      </c:valAx>
      <c:spPr>
        <a:solidFill>
          <a:srgbClr val="9BBB59">
            <a:lumMod val="60000"/>
            <a:lumOff val="40000"/>
          </a:srgbClr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2.1009004139693192E-2"/>
          <c:y val="1.6666666666666701E-2"/>
          <c:w val="0.83739973220976804"/>
          <c:h val="0.1000002243309332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ZA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81" r="0.7500000000000081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8.1121962027475611E-2"/>
          <c:y val="2.5470653377630131E-2"/>
          <c:w val="0.91883189715648483"/>
          <c:h val="0.8753991505251957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'Growth Rates Annualised'!$J$2</c:f>
              <c:strCache>
                <c:ptCount val="1"/>
                <c:pt idx="0">
                  <c:v>Wholesale &amp; retail trade; hotels &amp; restaurants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'Growth Rates Annualised'!$A$84</c:f>
              <c:strCache>
                <c:ptCount val="1"/>
                <c:pt idx="0">
                  <c:v>Average Year on Year Growth Rate</c:v>
                </c:pt>
              </c:strCache>
            </c:strRef>
          </c:cat>
          <c:val>
            <c:numRef>
              <c:f>'Growth Rates Annualised'!$J$84</c:f>
              <c:numCache>
                <c:formatCode>0.00</c:formatCode>
                <c:ptCount val="1"/>
                <c:pt idx="0">
                  <c:v>11.616805839390786</c:v>
                </c:pt>
              </c:numCache>
            </c:numRef>
          </c:val>
          <c:shape val="cylinder"/>
        </c:ser>
        <c:ser>
          <c:idx val="1"/>
          <c:order val="1"/>
          <c:tx>
            <c:strRef>
              <c:f>'Growth Rates Annualised'!$K$2</c:f>
              <c:strCache>
                <c:ptCount val="1"/>
                <c:pt idx="0">
                  <c:v>Transport , storage and communication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'Growth Rates Annualised'!$K$84</c:f>
              <c:numCache>
                <c:formatCode>0.00</c:formatCode>
                <c:ptCount val="1"/>
                <c:pt idx="0">
                  <c:v>12.027491958328689</c:v>
                </c:pt>
              </c:numCache>
            </c:numRef>
          </c:val>
          <c:shape val="cylinder"/>
        </c:ser>
        <c:ser>
          <c:idx val="2"/>
          <c:order val="2"/>
          <c:tx>
            <c:strRef>
              <c:f>'Growth Rates Annualised'!$L$2</c:f>
              <c:strCache>
                <c:ptCount val="1"/>
                <c:pt idx="0">
                  <c:v>Finance, real estate and business services</c:v>
                </c:pt>
              </c:strCache>
            </c:strRef>
          </c:tx>
          <c:spPr>
            <a:solidFill>
              <a:srgbClr val="04AC3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'Growth Rates Annualised'!$L$84</c:f>
              <c:numCache>
                <c:formatCode>0.00</c:formatCode>
                <c:ptCount val="1"/>
                <c:pt idx="0">
                  <c:v>11.303680804457997</c:v>
                </c:pt>
              </c:numCache>
            </c:numRef>
          </c:val>
          <c:shape val="cylinder"/>
        </c:ser>
        <c:ser>
          <c:idx val="3"/>
          <c:order val="3"/>
          <c:tx>
            <c:strRef>
              <c:f>'Growth Rates Annualised'!$M$2</c:f>
              <c:strCache>
                <c:ptCount val="1"/>
                <c:pt idx="0">
                  <c:v>Personal services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'Growth Rates Annualised'!$M$84</c:f>
              <c:numCache>
                <c:formatCode>0.00</c:formatCode>
                <c:ptCount val="1"/>
                <c:pt idx="0">
                  <c:v>11.453055599727689</c:v>
                </c:pt>
              </c:numCache>
            </c:numRef>
          </c:val>
          <c:shape val="cylinder"/>
        </c:ser>
        <c:ser>
          <c:idx val="4"/>
          <c:order val="4"/>
          <c:tx>
            <c:strRef>
              <c:f>'Growth Rates Annualised'!$N$2</c:f>
              <c:strCache>
                <c:ptCount val="1"/>
                <c:pt idx="0">
                  <c:v>General government services</c:v>
                </c:pt>
              </c:strCache>
            </c:strRef>
          </c:tx>
          <c:spPr>
            <a:solidFill>
              <a:srgbClr val="7030A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'Growth Rates Annualised'!$N$84</c:f>
              <c:numCache>
                <c:formatCode>0.00</c:formatCode>
                <c:ptCount val="1"/>
                <c:pt idx="0">
                  <c:v>9.6230766724189269</c:v>
                </c:pt>
              </c:numCache>
            </c:numRef>
          </c:val>
          <c:shape val="cylinder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95000832"/>
        <c:axId val="395006720"/>
        <c:axId val="0"/>
      </c:bar3DChart>
      <c:catAx>
        <c:axId val="39500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ZA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5006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5006720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ZA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5000832"/>
        <c:crosses val="autoZero"/>
        <c:crossBetween val="between"/>
      </c:valAx>
      <c:spPr>
        <a:solidFill>
          <a:srgbClr val="9BBB59">
            <a:lumMod val="60000"/>
            <a:lumOff val="40000"/>
          </a:srgbClr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2.0007638364090002E-3"/>
          <c:y val="4.1967379775852045E-3"/>
          <c:w val="0.98897849069175969"/>
          <c:h val="0.162232290796054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ZA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81" r="0.750000000000008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219742890444877E-2"/>
          <c:y val="2.1111287263588688E-2"/>
          <c:w val="0.94509471332371486"/>
          <c:h val="0.94875442583099945"/>
        </c:manualLayout>
      </c:layout>
      <c:lineChart>
        <c:grouping val="standard"/>
        <c:varyColors val="0"/>
        <c:ser>
          <c:idx val="0"/>
          <c:order val="0"/>
          <c:tx>
            <c:strRef>
              <c:f>Quarterly!$A$61</c:f>
              <c:strCache>
                <c:ptCount val="1"/>
                <c:pt idx="0">
                  <c:v>SA - Gross Operating Surplus</c:v>
                </c:pt>
              </c:strCache>
            </c:strRef>
          </c:tx>
          <c:marker>
            <c:symbol val="none"/>
          </c:marker>
          <c:cat>
            <c:strRef>
              <c:f>Quarterly!$C$65:$CH$65</c:f>
              <c:strCache>
                <c:ptCount val="84"/>
                <c:pt idx="0">
                  <c:v>1995q2</c:v>
                </c:pt>
                <c:pt idx="1">
                  <c:v>1995q3</c:v>
                </c:pt>
                <c:pt idx="2">
                  <c:v>1995q4</c:v>
                </c:pt>
                <c:pt idx="3">
                  <c:v>1996q1</c:v>
                </c:pt>
                <c:pt idx="4">
                  <c:v>1996q2</c:v>
                </c:pt>
                <c:pt idx="5">
                  <c:v>1996q3</c:v>
                </c:pt>
                <c:pt idx="6">
                  <c:v>1996q4</c:v>
                </c:pt>
                <c:pt idx="7">
                  <c:v>1997q1</c:v>
                </c:pt>
                <c:pt idx="8">
                  <c:v>1997q2</c:v>
                </c:pt>
                <c:pt idx="9">
                  <c:v>1997q3</c:v>
                </c:pt>
                <c:pt idx="10">
                  <c:v>1997q4</c:v>
                </c:pt>
                <c:pt idx="11">
                  <c:v>1998q1</c:v>
                </c:pt>
                <c:pt idx="12">
                  <c:v>1998q2</c:v>
                </c:pt>
                <c:pt idx="13">
                  <c:v>1998q3</c:v>
                </c:pt>
                <c:pt idx="14">
                  <c:v>1998q4</c:v>
                </c:pt>
                <c:pt idx="15">
                  <c:v>1999q1</c:v>
                </c:pt>
                <c:pt idx="16">
                  <c:v>1999q2</c:v>
                </c:pt>
                <c:pt idx="17">
                  <c:v>1999q3</c:v>
                </c:pt>
                <c:pt idx="18">
                  <c:v>1999q4</c:v>
                </c:pt>
                <c:pt idx="19">
                  <c:v>2000q1</c:v>
                </c:pt>
                <c:pt idx="20">
                  <c:v>2000q2</c:v>
                </c:pt>
                <c:pt idx="21">
                  <c:v>2000q3</c:v>
                </c:pt>
                <c:pt idx="22">
                  <c:v>2000q4</c:v>
                </c:pt>
                <c:pt idx="23">
                  <c:v>2001q1</c:v>
                </c:pt>
                <c:pt idx="24">
                  <c:v>2001q2</c:v>
                </c:pt>
                <c:pt idx="25">
                  <c:v>2001q3</c:v>
                </c:pt>
                <c:pt idx="26">
                  <c:v>2001q4</c:v>
                </c:pt>
                <c:pt idx="27">
                  <c:v>2002q1</c:v>
                </c:pt>
                <c:pt idx="28">
                  <c:v>2002q2</c:v>
                </c:pt>
                <c:pt idx="29">
                  <c:v>2002q3</c:v>
                </c:pt>
                <c:pt idx="30">
                  <c:v>2002q4</c:v>
                </c:pt>
                <c:pt idx="31">
                  <c:v>2003q1</c:v>
                </c:pt>
                <c:pt idx="32">
                  <c:v>2003q2</c:v>
                </c:pt>
                <c:pt idx="33">
                  <c:v>2003q3</c:v>
                </c:pt>
                <c:pt idx="34">
                  <c:v>2003q4</c:v>
                </c:pt>
                <c:pt idx="35">
                  <c:v>2004q1</c:v>
                </c:pt>
                <c:pt idx="36">
                  <c:v>2004q2</c:v>
                </c:pt>
                <c:pt idx="37">
                  <c:v>2004q3</c:v>
                </c:pt>
                <c:pt idx="38">
                  <c:v>2004q4</c:v>
                </c:pt>
                <c:pt idx="39">
                  <c:v>2005q1</c:v>
                </c:pt>
                <c:pt idx="40">
                  <c:v>2005q2</c:v>
                </c:pt>
                <c:pt idx="41">
                  <c:v>2005q3</c:v>
                </c:pt>
                <c:pt idx="42">
                  <c:v>2005q4</c:v>
                </c:pt>
                <c:pt idx="43">
                  <c:v>2006q1</c:v>
                </c:pt>
                <c:pt idx="44">
                  <c:v>2006q2</c:v>
                </c:pt>
                <c:pt idx="45">
                  <c:v>2006q3</c:v>
                </c:pt>
                <c:pt idx="46">
                  <c:v>2006q4</c:v>
                </c:pt>
                <c:pt idx="47">
                  <c:v>2007q1</c:v>
                </c:pt>
                <c:pt idx="48">
                  <c:v>2007q2</c:v>
                </c:pt>
                <c:pt idx="49">
                  <c:v>2007q3</c:v>
                </c:pt>
                <c:pt idx="50">
                  <c:v>2007q4</c:v>
                </c:pt>
                <c:pt idx="51">
                  <c:v>2008q1</c:v>
                </c:pt>
                <c:pt idx="52">
                  <c:v>2008q2</c:v>
                </c:pt>
                <c:pt idx="53">
                  <c:v>2008q3</c:v>
                </c:pt>
                <c:pt idx="54">
                  <c:v>2008q4</c:v>
                </c:pt>
                <c:pt idx="55">
                  <c:v>2009q1</c:v>
                </c:pt>
                <c:pt idx="56">
                  <c:v>2009q2</c:v>
                </c:pt>
                <c:pt idx="57">
                  <c:v>2009q3</c:v>
                </c:pt>
                <c:pt idx="58">
                  <c:v>2009q4</c:v>
                </c:pt>
                <c:pt idx="59">
                  <c:v>2010q1</c:v>
                </c:pt>
                <c:pt idx="60">
                  <c:v>2010q2</c:v>
                </c:pt>
                <c:pt idx="61">
                  <c:v>2010q3</c:v>
                </c:pt>
                <c:pt idx="62">
                  <c:v>2010q4</c:v>
                </c:pt>
                <c:pt idx="63">
                  <c:v>2011q1</c:v>
                </c:pt>
                <c:pt idx="64">
                  <c:v>2011q2</c:v>
                </c:pt>
                <c:pt idx="65">
                  <c:v>2011q3</c:v>
                </c:pt>
                <c:pt idx="66">
                  <c:v>2011q4</c:v>
                </c:pt>
                <c:pt idx="67">
                  <c:v>2012q1</c:v>
                </c:pt>
                <c:pt idx="68">
                  <c:v>2012q2</c:v>
                </c:pt>
                <c:pt idx="69">
                  <c:v>2012q3</c:v>
                </c:pt>
                <c:pt idx="70">
                  <c:v>2012q4</c:v>
                </c:pt>
                <c:pt idx="71">
                  <c:v>2013q1</c:v>
                </c:pt>
                <c:pt idx="72">
                  <c:v>2013q2</c:v>
                </c:pt>
                <c:pt idx="73">
                  <c:v>2013q3</c:v>
                </c:pt>
                <c:pt idx="74">
                  <c:v>2013q4</c:v>
                </c:pt>
                <c:pt idx="75">
                  <c:v>2014q1</c:v>
                </c:pt>
                <c:pt idx="76">
                  <c:v>2014q2</c:v>
                </c:pt>
                <c:pt idx="77">
                  <c:v>2014q3</c:v>
                </c:pt>
                <c:pt idx="78">
                  <c:v>2014q4</c:v>
                </c:pt>
                <c:pt idx="79">
                  <c:v>2015q1</c:v>
                </c:pt>
                <c:pt idx="80">
                  <c:v>2015q2</c:v>
                </c:pt>
                <c:pt idx="81">
                  <c:v>2015q3</c:v>
                </c:pt>
                <c:pt idx="82">
                  <c:v>2015q4</c:v>
                </c:pt>
                <c:pt idx="83">
                  <c:v>2016q1</c:v>
                </c:pt>
              </c:strCache>
            </c:strRef>
          </c:cat>
          <c:val>
            <c:numRef>
              <c:f>Quarterly!$C$61:$CH$61</c:f>
              <c:numCache>
                <c:formatCode>#,##0.00</c:formatCode>
                <c:ptCount val="84"/>
                <c:pt idx="0">
                  <c:v>7.0684797355052646</c:v>
                </c:pt>
                <c:pt idx="1">
                  <c:v>7.0266480881547704</c:v>
                </c:pt>
                <c:pt idx="2">
                  <c:v>-4.1930430397765601</c:v>
                </c:pt>
                <c:pt idx="3">
                  <c:v>3.0123285325132332</c:v>
                </c:pt>
                <c:pt idx="4">
                  <c:v>11.285271583729918</c:v>
                </c:pt>
                <c:pt idx="5">
                  <c:v>1.2844133509230753</c:v>
                </c:pt>
                <c:pt idx="6">
                  <c:v>-3.1175288162740404</c:v>
                </c:pt>
                <c:pt idx="7">
                  <c:v>2.2585754638428845</c:v>
                </c:pt>
                <c:pt idx="8">
                  <c:v>11.844400889246387</c:v>
                </c:pt>
                <c:pt idx="9">
                  <c:v>0.64128983610561852</c:v>
                </c:pt>
                <c:pt idx="10">
                  <c:v>-5.3092334716128589</c:v>
                </c:pt>
                <c:pt idx="11">
                  <c:v>0.15287592681597881</c:v>
                </c:pt>
                <c:pt idx="12">
                  <c:v>11.182976253677698</c:v>
                </c:pt>
                <c:pt idx="13">
                  <c:v>-0.49526433347229348</c:v>
                </c:pt>
                <c:pt idx="14">
                  <c:v>-6.8805333196824385</c:v>
                </c:pt>
                <c:pt idx="15">
                  <c:v>4.2776564141129096</c:v>
                </c:pt>
                <c:pt idx="16">
                  <c:v>9.7758851512815266</c:v>
                </c:pt>
                <c:pt idx="17">
                  <c:v>4.9338820120890015</c:v>
                </c:pt>
                <c:pt idx="18">
                  <c:v>-2.5307475420547396</c:v>
                </c:pt>
                <c:pt idx="19">
                  <c:v>3.6311470349507964</c:v>
                </c:pt>
                <c:pt idx="20">
                  <c:v>10.062635527009771</c:v>
                </c:pt>
                <c:pt idx="21">
                  <c:v>8.0710767631020666</c:v>
                </c:pt>
                <c:pt idx="22">
                  <c:v>-3.1369996792749855</c:v>
                </c:pt>
                <c:pt idx="23">
                  <c:v>3.2508388073388397</c:v>
                </c:pt>
                <c:pt idx="24">
                  <c:v>8.7625899411880983</c:v>
                </c:pt>
                <c:pt idx="25">
                  <c:v>0.82023651573902068</c:v>
                </c:pt>
                <c:pt idx="26">
                  <c:v>-0.71499927383512163</c:v>
                </c:pt>
                <c:pt idx="27">
                  <c:v>8.1766523764276435</c:v>
                </c:pt>
                <c:pt idx="28">
                  <c:v>11.932713244183377</c:v>
                </c:pt>
                <c:pt idx="29">
                  <c:v>3.2754035407563546</c:v>
                </c:pt>
                <c:pt idx="30">
                  <c:v>-0.96205857904780623</c:v>
                </c:pt>
                <c:pt idx="31">
                  <c:v>-0.23477377771924662</c:v>
                </c:pt>
                <c:pt idx="32">
                  <c:v>5.9269602275481672</c:v>
                </c:pt>
                <c:pt idx="33">
                  <c:v>1.1345870425826161</c:v>
                </c:pt>
                <c:pt idx="34">
                  <c:v>-3.4272235286981019</c:v>
                </c:pt>
                <c:pt idx="35">
                  <c:v>4.531300221493999</c:v>
                </c:pt>
                <c:pt idx="36">
                  <c:v>6.2983829412940642</c:v>
                </c:pt>
                <c:pt idx="37">
                  <c:v>4.7306039467164931</c:v>
                </c:pt>
                <c:pt idx="38">
                  <c:v>-3.6910894881307943</c:v>
                </c:pt>
                <c:pt idx="39">
                  <c:v>1.9169166111267004</c:v>
                </c:pt>
                <c:pt idx="40">
                  <c:v>8.2693920952618178</c:v>
                </c:pt>
                <c:pt idx="41">
                  <c:v>3.9151237995166928</c:v>
                </c:pt>
                <c:pt idx="42">
                  <c:v>-2.9313215916925719</c:v>
                </c:pt>
                <c:pt idx="43">
                  <c:v>0.44941957781502911</c:v>
                </c:pt>
                <c:pt idx="44">
                  <c:v>7.8577693716014139</c:v>
                </c:pt>
                <c:pt idx="45">
                  <c:v>9.8675153859218074</c:v>
                </c:pt>
                <c:pt idx="46">
                  <c:v>-4.1753344778681072</c:v>
                </c:pt>
                <c:pt idx="47">
                  <c:v>6.0185528201507852</c:v>
                </c:pt>
                <c:pt idx="48">
                  <c:v>4.8418552765787348</c:v>
                </c:pt>
                <c:pt idx="49">
                  <c:v>5.0856510000563224</c:v>
                </c:pt>
                <c:pt idx="50">
                  <c:v>-2.6265237411014275</c:v>
                </c:pt>
                <c:pt idx="51">
                  <c:v>3.3776769496456951</c:v>
                </c:pt>
                <c:pt idx="52">
                  <c:v>10.134932970895626</c:v>
                </c:pt>
                <c:pt idx="53">
                  <c:v>3.6192549710134574</c:v>
                </c:pt>
                <c:pt idx="54">
                  <c:v>-6.7027059411534546</c:v>
                </c:pt>
                <c:pt idx="55">
                  <c:v>1.7655860817199311</c:v>
                </c:pt>
                <c:pt idx="56">
                  <c:v>7.2311975603305658</c:v>
                </c:pt>
                <c:pt idx="57">
                  <c:v>-0.35490370614348338</c:v>
                </c:pt>
                <c:pt idx="58">
                  <c:v>-3.743407045778961</c:v>
                </c:pt>
                <c:pt idx="59">
                  <c:v>2.0479822888585022</c:v>
                </c:pt>
                <c:pt idx="60">
                  <c:v>11.518499775320992</c:v>
                </c:pt>
                <c:pt idx="61">
                  <c:v>-2.0715442965039155</c:v>
                </c:pt>
                <c:pt idx="62">
                  <c:v>-2.2283842172583213</c:v>
                </c:pt>
                <c:pt idx="63">
                  <c:v>0.62401611689388636</c:v>
                </c:pt>
                <c:pt idx="64">
                  <c:v>10.617245528113209</c:v>
                </c:pt>
                <c:pt idx="65">
                  <c:v>0.99333327847341657</c:v>
                </c:pt>
                <c:pt idx="66">
                  <c:v>-2.7236455279520637</c:v>
                </c:pt>
                <c:pt idx="67">
                  <c:v>-0.6165539020623414</c:v>
                </c:pt>
                <c:pt idx="68">
                  <c:v>10.743118157770997</c:v>
                </c:pt>
                <c:pt idx="69">
                  <c:v>-1.6179855971854971</c:v>
                </c:pt>
                <c:pt idx="70">
                  <c:v>-3.5625938898680558</c:v>
                </c:pt>
                <c:pt idx="71">
                  <c:v>2.2499616361702586</c:v>
                </c:pt>
                <c:pt idx="72">
                  <c:v>10.425314600070234</c:v>
                </c:pt>
                <c:pt idx="73">
                  <c:v>-0.46279816870059581</c:v>
                </c:pt>
                <c:pt idx="74">
                  <c:v>-3.7769820660840567</c:v>
                </c:pt>
                <c:pt idx="75">
                  <c:v>3.873879047653122</c:v>
                </c:pt>
                <c:pt idx="76">
                  <c:v>6.4138614054374754</c:v>
                </c:pt>
                <c:pt idx="77">
                  <c:v>-0.68934735658772284</c:v>
                </c:pt>
                <c:pt idx="78">
                  <c:v>-4.8495959891579465</c:v>
                </c:pt>
                <c:pt idx="79">
                  <c:v>2.071498403659215</c:v>
                </c:pt>
                <c:pt idx="80">
                  <c:v>5.9853038795040634</c:v>
                </c:pt>
                <c:pt idx="81">
                  <c:v>-1.914203109218414</c:v>
                </c:pt>
                <c:pt idx="82">
                  <c:v>-4.1687602746375898</c:v>
                </c:pt>
                <c:pt idx="83">
                  <c:v>4.3628143998935789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Quarterly!$A$81</c:f>
              <c:strCache>
                <c:ptCount val="1"/>
                <c:pt idx="0">
                  <c:v>KZN - Annual Gross Operating Surplus</c:v>
                </c:pt>
              </c:strCache>
            </c:strRef>
          </c:tx>
          <c:marker>
            <c:symbol val="none"/>
          </c:marker>
          <c:cat>
            <c:strRef>
              <c:f>Quarterly!$C$65:$CH$65</c:f>
              <c:strCache>
                <c:ptCount val="84"/>
                <c:pt idx="0">
                  <c:v>1995q2</c:v>
                </c:pt>
                <c:pt idx="1">
                  <c:v>1995q3</c:v>
                </c:pt>
                <c:pt idx="2">
                  <c:v>1995q4</c:v>
                </c:pt>
                <c:pt idx="3">
                  <c:v>1996q1</c:v>
                </c:pt>
                <c:pt idx="4">
                  <c:v>1996q2</c:v>
                </c:pt>
                <c:pt idx="5">
                  <c:v>1996q3</c:v>
                </c:pt>
                <c:pt idx="6">
                  <c:v>1996q4</c:v>
                </c:pt>
                <c:pt idx="7">
                  <c:v>1997q1</c:v>
                </c:pt>
                <c:pt idx="8">
                  <c:v>1997q2</c:v>
                </c:pt>
                <c:pt idx="9">
                  <c:v>1997q3</c:v>
                </c:pt>
                <c:pt idx="10">
                  <c:v>1997q4</c:v>
                </c:pt>
                <c:pt idx="11">
                  <c:v>1998q1</c:v>
                </c:pt>
                <c:pt idx="12">
                  <c:v>1998q2</c:v>
                </c:pt>
                <c:pt idx="13">
                  <c:v>1998q3</c:v>
                </c:pt>
                <c:pt idx="14">
                  <c:v>1998q4</c:v>
                </c:pt>
                <c:pt idx="15">
                  <c:v>1999q1</c:v>
                </c:pt>
                <c:pt idx="16">
                  <c:v>1999q2</c:v>
                </c:pt>
                <c:pt idx="17">
                  <c:v>1999q3</c:v>
                </c:pt>
                <c:pt idx="18">
                  <c:v>1999q4</c:v>
                </c:pt>
                <c:pt idx="19">
                  <c:v>2000q1</c:v>
                </c:pt>
                <c:pt idx="20">
                  <c:v>2000q2</c:v>
                </c:pt>
                <c:pt idx="21">
                  <c:v>2000q3</c:v>
                </c:pt>
                <c:pt idx="22">
                  <c:v>2000q4</c:v>
                </c:pt>
                <c:pt idx="23">
                  <c:v>2001q1</c:v>
                </c:pt>
                <c:pt idx="24">
                  <c:v>2001q2</c:v>
                </c:pt>
                <c:pt idx="25">
                  <c:v>2001q3</c:v>
                </c:pt>
                <c:pt idx="26">
                  <c:v>2001q4</c:v>
                </c:pt>
                <c:pt idx="27">
                  <c:v>2002q1</c:v>
                </c:pt>
                <c:pt idx="28">
                  <c:v>2002q2</c:v>
                </c:pt>
                <c:pt idx="29">
                  <c:v>2002q3</c:v>
                </c:pt>
                <c:pt idx="30">
                  <c:v>2002q4</c:v>
                </c:pt>
                <c:pt idx="31">
                  <c:v>2003q1</c:v>
                </c:pt>
                <c:pt idx="32">
                  <c:v>2003q2</c:v>
                </c:pt>
                <c:pt idx="33">
                  <c:v>2003q3</c:v>
                </c:pt>
                <c:pt idx="34">
                  <c:v>2003q4</c:v>
                </c:pt>
                <c:pt idx="35">
                  <c:v>2004q1</c:v>
                </c:pt>
                <c:pt idx="36">
                  <c:v>2004q2</c:v>
                </c:pt>
                <c:pt idx="37">
                  <c:v>2004q3</c:v>
                </c:pt>
                <c:pt idx="38">
                  <c:v>2004q4</c:v>
                </c:pt>
                <c:pt idx="39">
                  <c:v>2005q1</c:v>
                </c:pt>
                <c:pt idx="40">
                  <c:v>2005q2</c:v>
                </c:pt>
                <c:pt idx="41">
                  <c:v>2005q3</c:v>
                </c:pt>
                <c:pt idx="42">
                  <c:v>2005q4</c:v>
                </c:pt>
                <c:pt idx="43">
                  <c:v>2006q1</c:v>
                </c:pt>
                <c:pt idx="44">
                  <c:v>2006q2</c:v>
                </c:pt>
                <c:pt idx="45">
                  <c:v>2006q3</c:v>
                </c:pt>
                <c:pt idx="46">
                  <c:v>2006q4</c:v>
                </c:pt>
                <c:pt idx="47">
                  <c:v>2007q1</c:v>
                </c:pt>
                <c:pt idx="48">
                  <c:v>2007q2</c:v>
                </c:pt>
                <c:pt idx="49">
                  <c:v>2007q3</c:v>
                </c:pt>
                <c:pt idx="50">
                  <c:v>2007q4</c:v>
                </c:pt>
                <c:pt idx="51">
                  <c:v>2008q1</c:v>
                </c:pt>
                <c:pt idx="52">
                  <c:v>2008q2</c:v>
                </c:pt>
                <c:pt idx="53">
                  <c:v>2008q3</c:v>
                </c:pt>
                <c:pt idx="54">
                  <c:v>2008q4</c:v>
                </c:pt>
                <c:pt idx="55">
                  <c:v>2009q1</c:v>
                </c:pt>
                <c:pt idx="56">
                  <c:v>2009q2</c:v>
                </c:pt>
                <c:pt idx="57">
                  <c:v>2009q3</c:v>
                </c:pt>
                <c:pt idx="58">
                  <c:v>2009q4</c:v>
                </c:pt>
                <c:pt idx="59">
                  <c:v>2010q1</c:v>
                </c:pt>
                <c:pt idx="60">
                  <c:v>2010q2</c:v>
                </c:pt>
                <c:pt idx="61">
                  <c:v>2010q3</c:v>
                </c:pt>
                <c:pt idx="62">
                  <c:v>2010q4</c:v>
                </c:pt>
                <c:pt idx="63">
                  <c:v>2011q1</c:v>
                </c:pt>
                <c:pt idx="64">
                  <c:v>2011q2</c:v>
                </c:pt>
                <c:pt idx="65">
                  <c:v>2011q3</c:v>
                </c:pt>
                <c:pt idx="66">
                  <c:v>2011q4</c:v>
                </c:pt>
                <c:pt idx="67">
                  <c:v>2012q1</c:v>
                </c:pt>
                <c:pt idx="68">
                  <c:v>2012q2</c:v>
                </c:pt>
                <c:pt idx="69">
                  <c:v>2012q3</c:v>
                </c:pt>
                <c:pt idx="70">
                  <c:v>2012q4</c:v>
                </c:pt>
                <c:pt idx="71">
                  <c:v>2013q1</c:v>
                </c:pt>
                <c:pt idx="72">
                  <c:v>2013q2</c:v>
                </c:pt>
                <c:pt idx="73">
                  <c:v>2013q3</c:v>
                </c:pt>
                <c:pt idx="74">
                  <c:v>2013q4</c:v>
                </c:pt>
                <c:pt idx="75">
                  <c:v>2014q1</c:v>
                </c:pt>
                <c:pt idx="76">
                  <c:v>2014q2</c:v>
                </c:pt>
                <c:pt idx="77">
                  <c:v>2014q3</c:v>
                </c:pt>
                <c:pt idx="78">
                  <c:v>2014q4</c:v>
                </c:pt>
                <c:pt idx="79">
                  <c:v>2015q1</c:v>
                </c:pt>
                <c:pt idx="80">
                  <c:v>2015q2</c:v>
                </c:pt>
                <c:pt idx="81">
                  <c:v>2015q3</c:v>
                </c:pt>
                <c:pt idx="82">
                  <c:v>2015q4</c:v>
                </c:pt>
                <c:pt idx="83">
                  <c:v>2016q1</c:v>
                </c:pt>
              </c:strCache>
            </c:strRef>
          </c:cat>
          <c:val>
            <c:numRef>
              <c:f>Quarterly!$C$81:$CH$81</c:f>
              <c:numCache>
                <c:formatCode>#,##0.00</c:formatCode>
                <c:ptCount val="84"/>
                <c:pt idx="0">
                  <c:v>8.5177835702172917</c:v>
                </c:pt>
                <c:pt idx="1">
                  <c:v>7.341528524597976</c:v>
                </c:pt>
                <c:pt idx="2">
                  <c:v>-4.5764655130816427</c:v>
                </c:pt>
                <c:pt idx="3">
                  <c:v>1.3923817873234303</c:v>
                </c:pt>
                <c:pt idx="4">
                  <c:v>14.1302877557132</c:v>
                </c:pt>
                <c:pt idx="5">
                  <c:v>-0.60785005537222392</c:v>
                </c:pt>
                <c:pt idx="6">
                  <c:v>-3.4488959529583854</c:v>
                </c:pt>
                <c:pt idx="7">
                  <c:v>2.1723226845343042</c:v>
                </c:pt>
                <c:pt idx="8">
                  <c:v>14.545340726220976</c:v>
                </c:pt>
                <c:pt idx="9">
                  <c:v>-1.330468051427113</c:v>
                </c:pt>
                <c:pt idx="10">
                  <c:v>-6.0383282660941857</c:v>
                </c:pt>
                <c:pt idx="11">
                  <c:v>1.0993438071383674</c:v>
                </c:pt>
                <c:pt idx="12">
                  <c:v>12.339445466821699</c:v>
                </c:pt>
                <c:pt idx="13">
                  <c:v>-2.772205718756978</c:v>
                </c:pt>
                <c:pt idx="14">
                  <c:v>-8.7340059862969728</c:v>
                </c:pt>
                <c:pt idx="15">
                  <c:v>4.2603625789833659</c:v>
                </c:pt>
                <c:pt idx="16">
                  <c:v>12.322503255033688</c:v>
                </c:pt>
                <c:pt idx="17">
                  <c:v>3.3432694739034896</c:v>
                </c:pt>
                <c:pt idx="18">
                  <c:v>-4.702295523804735</c:v>
                </c:pt>
                <c:pt idx="19">
                  <c:v>3.5688641694473047</c:v>
                </c:pt>
                <c:pt idx="20">
                  <c:v>11.103682341215727</c:v>
                </c:pt>
                <c:pt idx="21">
                  <c:v>9.2723143392620919</c:v>
                </c:pt>
                <c:pt idx="22">
                  <c:v>-5.4900219562416002</c:v>
                </c:pt>
                <c:pt idx="23">
                  <c:v>4.0024843878688143</c:v>
                </c:pt>
                <c:pt idx="24">
                  <c:v>10.763948723970799</c:v>
                </c:pt>
                <c:pt idx="25">
                  <c:v>0.1958581334100889</c:v>
                </c:pt>
                <c:pt idx="26">
                  <c:v>-1.492816535423201</c:v>
                </c:pt>
                <c:pt idx="27">
                  <c:v>5.4917769702100836</c:v>
                </c:pt>
                <c:pt idx="28">
                  <c:v>14.536657789851429</c:v>
                </c:pt>
                <c:pt idx="29">
                  <c:v>1.9473608714255224</c:v>
                </c:pt>
                <c:pt idx="30">
                  <c:v>-1.325824178786027</c:v>
                </c:pt>
                <c:pt idx="31">
                  <c:v>1.0977153966237925</c:v>
                </c:pt>
                <c:pt idx="32">
                  <c:v>8.803520806937895</c:v>
                </c:pt>
                <c:pt idx="33">
                  <c:v>-0.42639176253653072</c:v>
                </c:pt>
                <c:pt idx="34">
                  <c:v>-3.6799387528167555</c:v>
                </c:pt>
                <c:pt idx="35">
                  <c:v>4.0908372373724102</c:v>
                </c:pt>
                <c:pt idx="36">
                  <c:v>8.5654108695747819</c:v>
                </c:pt>
                <c:pt idx="37">
                  <c:v>3.8262359818579705</c:v>
                </c:pt>
                <c:pt idx="38">
                  <c:v>-4.7077519393286744</c:v>
                </c:pt>
                <c:pt idx="39">
                  <c:v>2.2219615654198415</c:v>
                </c:pt>
                <c:pt idx="40">
                  <c:v>7.7525526856574238</c:v>
                </c:pt>
                <c:pt idx="41">
                  <c:v>4.5035401320855577</c:v>
                </c:pt>
                <c:pt idx="42">
                  <c:v>-3.7901735196742163</c:v>
                </c:pt>
                <c:pt idx="43">
                  <c:v>0.26791152888122777</c:v>
                </c:pt>
                <c:pt idx="44">
                  <c:v>7.7967480789219019</c:v>
                </c:pt>
                <c:pt idx="45">
                  <c:v>8.7533453131036651</c:v>
                </c:pt>
                <c:pt idx="46">
                  <c:v>-4.9732751890924929</c:v>
                </c:pt>
                <c:pt idx="47">
                  <c:v>6.7355163899508259</c:v>
                </c:pt>
                <c:pt idx="48">
                  <c:v>5.9747631181907979</c:v>
                </c:pt>
                <c:pt idx="49">
                  <c:v>4.9223907768645248</c:v>
                </c:pt>
                <c:pt idx="50">
                  <c:v>-4.3980424138547063</c:v>
                </c:pt>
                <c:pt idx="51">
                  <c:v>4.1276738983091334</c:v>
                </c:pt>
                <c:pt idx="52">
                  <c:v>11.57949384932709</c:v>
                </c:pt>
                <c:pt idx="53">
                  <c:v>2.4231856204011955</c:v>
                </c:pt>
                <c:pt idx="54">
                  <c:v>-8.4378334383564582</c:v>
                </c:pt>
                <c:pt idx="55">
                  <c:v>3.7057147461644839</c:v>
                </c:pt>
                <c:pt idx="56">
                  <c:v>8.5792161369906008</c:v>
                </c:pt>
                <c:pt idx="57">
                  <c:v>-2.2225733650166264</c:v>
                </c:pt>
                <c:pt idx="58">
                  <c:v>-5.2157530702810568</c:v>
                </c:pt>
                <c:pt idx="59">
                  <c:v>4.1575389099608593</c:v>
                </c:pt>
                <c:pt idx="60">
                  <c:v>12.245945798914025</c:v>
                </c:pt>
                <c:pt idx="61">
                  <c:v>-5.1150093452328385</c:v>
                </c:pt>
                <c:pt idx="62">
                  <c:v>-4.0953717790808346</c:v>
                </c:pt>
                <c:pt idx="63">
                  <c:v>3.1752805048998418</c:v>
                </c:pt>
                <c:pt idx="64">
                  <c:v>13.410023052941073</c:v>
                </c:pt>
                <c:pt idx="65">
                  <c:v>-1.2726547939822441</c:v>
                </c:pt>
                <c:pt idx="66">
                  <c:v>-5.2092421640226982</c:v>
                </c:pt>
                <c:pt idx="67">
                  <c:v>1.6409378196519258</c:v>
                </c:pt>
                <c:pt idx="68">
                  <c:v>13.49805867845865</c:v>
                </c:pt>
                <c:pt idx="69">
                  <c:v>-4.2735226184388599</c:v>
                </c:pt>
                <c:pt idx="70">
                  <c:v>-4.6330746394489033</c:v>
                </c:pt>
                <c:pt idx="71">
                  <c:v>3.5890419971694913</c:v>
                </c:pt>
                <c:pt idx="72">
                  <c:v>14.486267450817108</c:v>
                </c:pt>
                <c:pt idx="73">
                  <c:v>-3.8445513879160251</c:v>
                </c:pt>
                <c:pt idx="74">
                  <c:v>-4.7593722605203626</c:v>
                </c:pt>
                <c:pt idx="75">
                  <c:v>6.0002903090581272</c:v>
                </c:pt>
                <c:pt idx="76">
                  <c:v>10.751745139552668</c:v>
                </c:pt>
                <c:pt idx="77">
                  <c:v>-3.4185167166161898</c:v>
                </c:pt>
                <c:pt idx="78">
                  <c:v>-6.5784773878408291</c:v>
                </c:pt>
                <c:pt idx="79">
                  <c:v>3.9517115721411504</c:v>
                </c:pt>
                <c:pt idx="80">
                  <c:v>8.6911006060294387</c:v>
                </c:pt>
                <c:pt idx="81">
                  <c:v>-4.198372732451495</c:v>
                </c:pt>
                <c:pt idx="82">
                  <c:v>-5.6641710636409224</c:v>
                </c:pt>
                <c:pt idx="83">
                  <c:v>6.9808292139603489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339648"/>
        <c:axId val="448536960"/>
      </c:lineChart>
      <c:catAx>
        <c:axId val="439339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ZA"/>
            </a:pPr>
            <a:endParaRPr lang="en-US"/>
          </a:p>
        </c:txPr>
        <c:crossAx val="448536960"/>
        <c:crosses val="autoZero"/>
        <c:auto val="1"/>
        <c:lblAlgn val="ctr"/>
        <c:lblOffset val="100"/>
        <c:noMultiLvlLbl val="0"/>
      </c:catAx>
      <c:valAx>
        <c:axId val="448536960"/>
        <c:scaling>
          <c:orientation val="minMax"/>
        </c:scaling>
        <c:delete val="0"/>
        <c:axPos val="l"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lang="en-ZA"/>
            </a:pPr>
            <a:endParaRPr lang="en-US"/>
          </a:p>
        </c:txPr>
        <c:crossAx val="4393396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9705391912383363"/>
          <c:y val="2.4074583613851244E-2"/>
          <c:w val="0.29273978468622303"/>
          <c:h val="0.12231790728761142"/>
        </c:manualLayout>
      </c:layout>
      <c:overlay val="0"/>
      <c:txPr>
        <a:bodyPr/>
        <a:lstStyle/>
        <a:p>
          <a:pPr>
            <a:defRPr lang="en-ZA" sz="1200"/>
          </a:pPr>
          <a:endParaRPr lang="en-US"/>
        </a:p>
      </c:txPr>
    </c:legend>
    <c:plotVisOnly val="1"/>
    <c:dispBlanksAs val="gap"/>
    <c:showDLblsOverMax val="0"/>
  </c:chart>
  <c:spPr>
    <a:solidFill>
      <a:srgbClr val="9BBB59">
        <a:lumMod val="40000"/>
        <a:lumOff val="60000"/>
      </a:srgbClr>
    </a:solidFill>
  </c:spPr>
  <c:printSettings>
    <c:headerFooter/>
    <c:pageMargins b="0.75000000000000788" l="0.70000000000000062" r="0.70000000000000062" t="0.75000000000000788" header="0.30000000000000032" footer="0.30000000000000032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674923264296413E-2"/>
          <c:y val="8.6666948785643669E-2"/>
          <c:w val="0.91382258927620519"/>
          <c:h val="0.79666925999108074"/>
        </c:manualLayout>
      </c:layout>
      <c:lineChart>
        <c:grouping val="standard"/>
        <c:varyColors val="0"/>
        <c:ser>
          <c:idx val="0"/>
          <c:order val="0"/>
          <c:tx>
            <c:strRef>
              <c:f>'Growth Rates Annual'!$B$2</c:f>
              <c:strCache>
                <c:ptCount val="1"/>
                <c:pt idx="0">
                  <c:v>Primary Industries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'Prov Contributions'!$A$3:$A$22</c:f>
              <c:numCache>
                <c:formatCode>General</c:formatCode>
                <c:ptCount val="2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</c:numCache>
            </c:numRef>
          </c:cat>
          <c:val>
            <c:numRef>
              <c:f>'Prov Contributions'!$B$3:$B$22</c:f>
              <c:numCache>
                <c:formatCode>0.00</c:formatCode>
                <c:ptCount val="20"/>
                <c:pt idx="0">
                  <c:v>11.616746283681938</c:v>
                </c:pt>
                <c:pt idx="1">
                  <c:v>10.800349706128346</c:v>
                </c:pt>
                <c:pt idx="2">
                  <c:v>10.913566303171724</c:v>
                </c:pt>
                <c:pt idx="3">
                  <c:v>9.5891134873674542</c:v>
                </c:pt>
                <c:pt idx="4">
                  <c:v>8.8724634553994353</c:v>
                </c:pt>
                <c:pt idx="5">
                  <c:v>10.024292966802513</c:v>
                </c:pt>
                <c:pt idx="6">
                  <c:v>10.330515063338497</c:v>
                </c:pt>
                <c:pt idx="7">
                  <c:v>8.9142033458895309</c:v>
                </c:pt>
                <c:pt idx="8">
                  <c:v>8.3020257869871106</c:v>
                </c:pt>
                <c:pt idx="9">
                  <c:v>7.0742857301652737</c:v>
                </c:pt>
                <c:pt idx="10">
                  <c:v>7.6776154006674773</c:v>
                </c:pt>
                <c:pt idx="11">
                  <c:v>9.0280201106495781</c:v>
                </c:pt>
                <c:pt idx="12">
                  <c:v>10.17031426099776</c:v>
                </c:pt>
                <c:pt idx="13">
                  <c:v>9.4054172574057038</c:v>
                </c:pt>
                <c:pt idx="14">
                  <c:v>8.805281261305387</c:v>
                </c:pt>
                <c:pt idx="15">
                  <c:v>9.3135174150837052</c:v>
                </c:pt>
                <c:pt idx="16">
                  <c:v>8.1894375438021658</c:v>
                </c:pt>
                <c:pt idx="17">
                  <c:v>7.8937404243539291</c:v>
                </c:pt>
                <c:pt idx="18">
                  <c:v>7.9315676530797061</c:v>
                </c:pt>
                <c:pt idx="19">
                  <c:v>7.6822019659422649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'Growth Rates Annual'!$E$2</c:f>
              <c:strCache>
                <c:ptCount val="1"/>
                <c:pt idx="0">
                  <c:v>Secondary Industries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'Prov Contributions'!$A$3:$A$22</c:f>
              <c:numCache>
                <c:formatCode>General</c:formatCode>
                <c:ptCount val="2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</c:numCache>
            </c:numRef>
          </c:cat>
          <c:val>
            <c:numRef>
              <c:f>'Prov Contributions'!$E$3:$E$22</c:f>
              <c:numCache>
                <c:formatCode>0.00</c:formatCode>
                <c:ptCount val="20"/>
                <c:pt idx="0">
                  <c:v>34.087277152613048</c:v>
                </c:pt>
                <c:pt idx="1">
                  <c:v>34.618558695835574</c:v>
                </c:pt>
                <c:pt idx="2">
                  <c:v>32.259438634533318</c:v>
                </c:pt>
                <c:pt idx="3">
                  <c:v>30.841321659255271</c:v>
                </c:pt>
                <c:pt idx="4">
                  <c:v>31.856237018049665</c:v>
                </c:pt>
                <c:pt idx="5">
                  <c:v>32.137508997366311</c:v>
                </c:pt>
                <c:pt idx="6">
                  <c:v>31.19603696576328</c:v>
                </c:pt>
                <c:pt idx="7">
                  <c:v>30.244406466860212</c:v>
                </c:pt>
                <c:pt idx="8">
                  <c:v>30.315385247267979</c:v>
                </c:pt>
                <c:pt idx="9">
                  <c:v>30.047620529185515</c:v>
                </c:pt>
                <c:pt idx="10">
                  <c:v>26.041784749489022</c:v>
                </c:pt>
                <c:pt idx="11">
                  <c:v>25.347876039323445</c:v>
                </c:pt>
                <c:pt idx="12">
                  <c:v>26.884077289170744</c:v>
                </c:pt>
                <c:pt idx="13">
                  <c:v>25.801653164155553</c:v>
                </c:pt>
                <c:pt idx="14">
                  <c:v>24.714996191081067</c:v>
                </c:pt>
                <c:pt idx="15">
                  <c:v>23.480941901016294</c:v>
                </c:pt>
                <c:pt idx="16">
                  <c:v>23.653218380936547</c:v>
                </c:pt>
                <c:pt idx="17">
                  <c:v>23.992423687249676</c:v>
                </c:pt>
                <c:pt idx="18">
                  <c:v>24.759230183071342</c:v>
                </c:pt>
                <c:pt idx="19">
                  <c:v>23.242554028152512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'Growth Rates Annual'!$I$2</c:f>
              <c:strCache>
                <c:ptCount val="1"/>
                <c:pt idx="0">
                  <c:v>Tertiary industries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'Prov Contributions'!$A$3:$A$22</c:f>
              <c:numCache>
                <c:formatCode>General</c:formatCode>
                <c:ptCount val="2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</c:numCache>
            </c:numRef>
          </c:cat>
          <c:val>
            <c:numRef>
              <c:f>'Prov Contributions'!$I$3:$I$22</c:f>
              <c:numCache>
                <c:formatCode>0.00</c:formatCode>
                <c:ptCount val="20"/>
                <c:pt idx="0">
                  <c:v>54.295976563705004</c:v>
                </c:pt>
                <c:pt idx="1">
                  <c:v>54.581091598036089</c:v>
                </c:pt>
                <c:pt idx="2">
                  <c:v>56.826995062294962</c:v>
                </c:pt>
                <c:pt idx="3">
                  <c:v>59.56956485337728</c:v>
                </c:pt>
                <c:pt idx="4">
                  <c:v>59.271299526550905</c:v>
                </c:pt>
                <c:pt idx="5">
                  <c:v>57.838198035831176</c:v>
                </c:pt>
                <c:pt idx="6">
                  <c:v>58.473447970898221</c:v>
                </c:pt>
                <c:pt idx="7">
                  <c:v>60.841390187250269</c:v>
                </c:pt>
                <c:pt idx="8">
                  <c:v>61.382588965744922</c:v>
                </c:pt>
                <c:pt idx="9">
                  <c:v>62.878093740649213</c:v>
                </c:pt>
                <c:pt idx="10">
                  <c:v>66.280599849843497</c:v>
                </c:pt>
                <c:pt idx="11">
                  <c:v>65.624103850026984</c:v>
                </c:pt>
                <c:pt idx="12">
                  <c:v>62.945608449831489</c:v>
                </c:pt>
                <c:pt idx="13">
                  <c:v>64.792392931626267</c:v>
                </c:pt>
                <c:pt idx="14">
                  <c:v>66.478711966007282</c:v>
                </c:pt>
                <c:pt idx="15">
                  <c:v>67.20413813888652</c:v>
                </c:pt>
                <c:pt idx="16">
                  <c:v>68.155586561962608</c:v>
                </c:pt>
                <c:pt idx="17">
                  <c:v>68.11180651859604</c:v>
                </c:pt>
                <c:pt idx="18">
                  <c:v>67.306948806831485</c:v>
                </c:pt>
                <c:pt idx="19">
                  <c:v>69.072673062188585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6991104"/>
        <c:axId val="396996992"/>
      </c:lineChart>
      <c:catAx>
        <c:axId val="39699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ZA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6996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6996992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ZA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6991104"/>
        <c:crosses val="autoZero"/>
        <c:crossBetween val="between"/>
      </c:valAx>
      <c:spPr>
        <a:solidFill>
          <a:schemeClr val="bg1">
            <a:lumMod val="7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894318855304377"/>
          <c:y val="1.666658334374891E-2"/>
          <c:w val="0.75284666836001013"/>
          <c:h val="0.106666999958339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ZA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2">
        <a:lumMod val="40000"/>
        <a:lumOff val="60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788" r="0.75000000000000788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1544829053653863E-2"/>
          <c:y val="1.3333376736252405E-2"/>
          <c:w val="0.90731851390770057"/>
          <c:h val="0.8700028320404851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'Growth Rates Annual'!$B$2</c:f>
              <c:strCache>
                <c:ptCount val="1"/>
                <c:pt idx="0">
                  <c:v>Primary Industries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'Prov Contributions'!$A$23</c:f>
              <c:strCache>
                <c:ptCount val="1"/>
                <c:pt idx="0">
                  <c:v>Average Yearly Contributions</c:v>
                </c:pt>
              </c:strCache>
            </c:strRef>
          </c:cat>
          <c:val>
            <c:numRef>
              <c:f>'Prov Contributions'!$B$23</c:f>
              <c:numCache>
                <c:formatCode>0.00</c:formatCode>
                <c:ptCount val="1"/>
                <c:pt idx="0">
                  <c:v>9.1267337711109739</c:v>
                </c:pt>
              </c:numCache>
            </c:numRef>
          </c:val>
          <c:shape val="cylinder"/>
        </c:ser>
        <c:ser>
          <c:idx val="1"/>
          <c:order val="1"/>
          <c:tx>
            <c:strRef>
              <c:f>'Growth Rates Annual'!$E$2</c:f>
              <c:strCache>
                <c:ptCount val="1"/>
                <c:pt idx="0">
                  <c:v>Secondary Industries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'Prov Contributions'!$A$23</c:f>
              <c:strCache>
                <c:ptCount val="1"/>
                <c:pt idx="0">
                  <c:v>Average Yearly Contributions</c:v>
                </c:pt>
              </c:strCache>
            </c:strRef>
          </c:cat>
          <c:val>
            <c:numRef>
              <c:f>'Prov Contributions'!$E$23</c:f>
              <c:numCache>
                <c:formatCode>0.00</c:formatCode>
                <c:ptCount val="1"/>
                <c:pt idx="0">
                  <c:v>28.276127349018822</c:v>
                </c:pt>
              </c:numCache>
            </c:numRef>
          </c:val>
          <c:shape val="cylinder"/>
        </c:ser>
        <c:ser>
          <c:idx val="2"/>
          <c:order val="2"/>
          <c:tx>
            <c:strRef>
              <c:f>'Growth Rates Annual'!$I$2</c:f>
              <c:strCache>
                <c:ptCount val="1"/>
                <c:pt idx="0">
                  <c:v>Tertiary industries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'Prov Contributions'!$A$23</c:f>
              <c:strCache>
                <c:ptCount val="1"/>
                <c:pt idx="0">
                  <c:v>Average Yearly Contributions</c:v>
                </c:pt>
              </c:strCache>
            </c:strRef>
          </c:cat>
          <c:val>
            <c:numRef>
              <c:f>'Prov Contributions'!$I$23</c:f>
              <c:numCache>
                <c:formatCode>0.00</c:formatCode>
                <c:ptCount val="1"/>
                <c:pt idx="0">
                  <c:v>62.596560832006944</c:v>
                </c:pt>
              </c:numCache>
            </c:numRef>
          </c:val>
          <c:shape val="cylinder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97031296"/>
        <c:axId val="397032832"/>
        <c:axId val="0"/>
      </c:bar3DChart>
      <c:catAx>
        <c:axId val="39703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ZA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7032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7032832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ZA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7031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333350349034573"/>
          <c:y val="1.666658334374891E-2"/>
          <c:w val="0.83739966053676063"/>
          <c:h val="0.1000001666458359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ZA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gradFill>
      <a:gsLst>
        <a:gs pos="0">
          <a:srgbClr val="DDEBCF"/>
        </a:gs>
        <a:gs pos="50000">
          <a:srgbClr val="9CB86E"/>
        </a:gs>
        <a:gs pos="100000">
          <a:srgbClr val="156B13"/>
        </a:gs>
      </a:gsLst>
      <a:lin ang="5400000" scaled="0"/>
    </a:gra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788" r="0.75000000000000788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181872227158768E-2"/>
          <c:y val="8.6378877665070963E-2"/>
          <c:w val="0.92532540879715452"/>
          <c:h val="0.79734348613911665"/>
        </c:manualLayout>
      </c:layout>
      <c:lineChart>
        <c:grouping val="standard"/>
        <c:varyColors val="0"/>
        <c:ser>
          <c:idx val="0"/>
          <c:order val="0"/>
          <c:tx>
            <c:strRef>
              <c:f>'Growth Rates Annual'!$C$2</c:f>
              <c:strCache>
                <c:ptCount val="1"/>
                <c:pt idx="0">
                  <c:v>Agriculture, forestry and fishing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'Prov Contributions'!$A$3:$A$22</c:f>
              <c:numCache>
                <c:formatCode>General</c:formatCode>
                <c:ptCount val="2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</c:numCache>
            </c:numRef>
          </c:cat>
          <c:val>
            <c:numRef>
              <c:f>'Prov Contributions'!$C$3:$C$22</c:f>
              <c:numCache>
                <c:formatCode>0.00</c:formatCode>
                <c:ptCount val="20"/>
                <c:pt idx="0">
                  <c:v>10.07718803315066</c:v>
                </c:pt>
                <c:pt idx="1">
                  <c:v>9.4468673772284468</c:v>
                </c:pt>
                <c:pt idx="2">
                  <c:v>9.3728945672289452</c:v>
                </c:pt>
                <c:pt idx="3">
                  <c:v>8.0168999732235626</c:v>
                </c:pt>
                <c:pt idx="4">
                  <c:v>7.0548354516562783</c:v>
                </c:pt>
                <c:pt idx="5">
                  <c:v>7.9384925656477243</c:v>
                </c:pt>
                <c:pt idx="6">
                  <c:v>8.1281588197115511</c:v>
                </c:pt>
                <c:pt idx="7">
                  <c:v>7.1193893312360546</c:v>
                </c:pt>
                <c:pt idx="8">
                  <c:v>6.5891898215704643</c:v>
                </c:pt>
                <c:pt idx="9">
                  <c:v>5.3121617271402712</c:v>
                </c:pt>
                <c:pt idx="10">
                  <c:v>5.7027614476366919</c:v>
                </c:pt>
                <c:pt idx="11">
                  <c:v>6.9202937133157798</c:v>
                </c:pt>
                <c:pt idx="12">
                  <c:v>7.790732442732649</c:v>
                </c:pt>
                <c:pt idx="13">
                  <c:v>7.1249324483251746</c:v>
                </c:pt>
                <c:pt idx="14">
                  <c:v>6.2910720386744003</c:v>
                </c:pt>
                <c:pt idx="15">
                  <c:v>6.6658463988881467</c:v>
                </c:pt>
                <c:pt idx="16">
                  <c:v>5.8575258394864642</c:v>
                </c:pt>
                <c:pt idx="17">
                  <c:v>5.59232043216383</c:v>
                </c:pt>
                <c:pt idx="18">
                  <c:v>5.9041585475446476</c:v>
                </c:pt>
                <c:pt idx="19">
                  <c:v>5.8331472382329128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'Growth Rates Annual'!$D$2</c:f>
              <c:strCache>
                <c:ptCount val="1"/>
                <c:pt idx="0">
                  <c:v>Mining and quarrying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'Prov Contributions'!$A$3:$A$22</c:f>
              <c:numCache>
                <c:formatCode>General</c:formatCode>
                <c:ptCount val="2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</c:numCache>
            </c:numRef>
          </c:cat>
          <c:val>
            <c:numRef>
              <c:f>'Prov Contributions'!$D$3:$D$22</c:f>
              <c:numCache>
                <c:formatCode>0.00</c:formatCode>
                <c:ptCount val="20"/>
                <c:pt idx="0">
                  <c:v>1.5395582505312773</c:v>
                </c:pt>
                <c:pt idx="1">
                  <c:v>1.3534823288998983</c:v>
                </c:pt>
                <c:pt idx="2">
                  <c:v>1.5406717359427775</c:v>
                </c:pt>
                <c:pt idx="3">
                  <c:v>1.5722135141438924</c:v>
                </c:pt>
                <c:pt idx="4">
                  <c:v>1.817628003743156</c:v>
                </c:pt>
                <c:pt idx="5">
                  <c:v>2.0858004011547897</c:v>
                </c:pt>
                <c:pt idx="6">
                  <c:v>2.2023562436269484</c:v>
                </c:pt>
                <c:pt idx="7">
                  <c:v>1.7948140146534761</c:v>
                </c:pt>
                <c:pt idx="8">
                  <c:v>1.7128359654166476</c:v>
                </c:pt>
                <c:pt idx="9">
                  <c:v>1.7621240030250021</c:v>
                </c:pt>
                <c:pt idx="10">
                  <c:v>1.9748539530307863</c:v>
                </c:pt>
                <c:pt idx="11">
                  <c:v>2.1077263973337983</c:v>
                </c:pt>
                <c:pt idx="12">
                  <c:v>2.3795818182651103</c:v>
                </c:pt>
                <c:pt idx="13">
                  <c:v>2.2804848090805292</c:v>
                </c:pt>
                <c:pt idx="14">
                  <c:v>2.5142092226309871</c:v>
                </c:pt>
                <c:pt idx="15">
                  <c:v>2.6476710161955577</c:v>
                </c:pt>
                <c:pt idx="16">
                  <c:v>2.3319117043157025</c:v>
                </c:pt>
                <c:pt idx="17">
                  <c:v>2.3014199921900977</c:v>
                </c:pt>
                <c:pt idx="18">
                  <c:v>2.0274091055350585</c:v>
                </c:pt>
                <c:pt idx="19">
                  <c:v>1.8490547277093521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7066240"/>
        <c:axId val="397067776"/>
      </c:lineChart>
      <c:catAx>
        <c:axId val="39706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ZA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7067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7067776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ZA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70662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389622645484055"/>
          <c:y val="1.6611401835640121E-2"/>
          <c:w val="0.75162396835227063"/>
          <c:h val="0.1063125804926558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ZA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gradFill>
      <a:gsLst>
        <a:gs pos="0">
          <a:srgbClr val="4F81BD">
            <a:tint val="66000"/>
            <a:satMod val="160000"/>
          </a:srgbClr>
        </a:gs>
        <a:gs pos="50000">
          <a:srgbClr val="4F81BD">
            <a:tint val="44500"/>
            <a:satMod val="160000"/>
          </a:srgbClr>
        </a:gs>
        <a:gs pos="100000">
          <a:srgbClr val="4F81BD">
            <a:tint val="23500"/>
            <a:satMod val="160000"/>
          </a:srgbClr>
        </a:gs>
      </a:gsLst>
      <a:lin ang="5400000" scaled="0"/>
    </a:gra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788" r="0.75000000000000788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416531604539875E-2"/>
          <c:y val="8.6092715231787992E-2"/>
          <c:w val="0.91410048622366291"/>
          <c:h val="0.79801324503311255"/>
        </c:manualLayout>
      </c:layout>
      <c:lineChart>
        <c:grouping val="standard"/>
        <c:varyColors val="0"/>
        <c:ser>
          <c:idx val="0"/>
          <c:order val="0"/>
          <c:tx>
            <c:strRef>
              <c:f>'Growth Rates Annual'!$F$2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'Prov Contributions'!$A$3:$A$22</c:f>
              <c:numCache>
                <c:formatCode>General</c:formatCode>
                <c:ptCount val="2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</c:numCache>
            </c:numRef>
          </c:cat>
          <c:val>
            <c:numRef>
              <c:f>'Prov Contributions'!$F$3:$F$22</c:f>
              <c:numCache>
                <c:formatCode>0.00</c:formatCode>
                <c:ptCount val="20"/>
                <c:pt idx="0">
                  <c:v>25.912114969783701</c:v>
                </c:pt>
                <c:pt idx="1">
                  <c:v>26.253910806045656</c:v>
                </c:pt>
                <c:pt idx="2">
                  <c:v>24.332240257492696</c:v>
                </c:pt>
                <c:pt idx="3">
                  <c:v>23.686671723760558</c:v>
                </c:pt>
                <c:pt idx="4">
                  <c:v>25.213100379668589</c:v>
                </c:pt>
                <c:pt idx="5">
                  <c:v>25.295148924741767</c:v>
                </c:pt>
                <c:pt idx="6">
                  <c:v>25.728547555681065</c:v>
                </c:pt>
                <c:pt idx="7">
                  <c:v>25.41773985043146</c:v>
                </c:pt>
                <c:pt idx="8">
                  <c:v>25.006117983052</c:v>
                </c:pt>
                <c:pt idx="9">
                  <c:v>24.459049414262168</c:v>
                </c:pt>
                <c:pt idx="10">
                  <c:v>20.521705895046587</c:v>
                </c:pt>
                <c:pt idx="11">
                  <c:v>19.557159351119836</c:v>
                </c:pt>
                <c:pt idx="12">
                  <c:v>19.217766720793811</c:v>
                </c:pt>
                <c:pt idx="13">
                  <c:v>17.50939117728316</c:v>
                </c:pt>
                <c:pt idx="14">
                  <c:v>16.176429151411938</c:v>
                </c:pt>
                <c:pt idx="15">
                  <c:v>14.113362515152483</c:v>
                </c:pt>
                <c:pt idx="16">
                  <c:v>13.239733496379753</c:v>
                </c:pt>
                <c:pt idx="17">
                  <c:v>13.001208322350305</c:v>
                </c:pt>
                <c:pt idx="18">
                  <c:v>13.841550639357028</c:v>
                </c:pt>
                <c:pt idx="19">
                  <c:v>12.508058446675843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'Growth Rates Annual'!$G$2</c:f>
              <c:strCache>
                <c:ptCount val="1"/>
                <c:pt idx="0">
                  <c:v>Electricity, gas and water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'Prov Contributions'!$A$3:$A$22</c:f>
              <c:numCache>
                <c:formatCode>General</c:formatCode>
                <c:ptCount val="2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</c:numCache>
            </c:numRef>
          </c:cat>
          <c:val>
            <c:numRef>
              <c:f>'Prov Contributions'!$G$3:$G$22</c:f>
              <c:numCache>
                <c:formatCode>0.00</c:formatCode>
                <c:ptCount val="20"/>
                <c:pt idx="0">
                  <c:v>4.0456577471349053</c:v>
                </c:pt>
                <c:pt idx="1">
                  <c:v>3.8385222756262514</c:v>
                </c:pt>
                <c:pt idx="2">
                  <c:v>3.8253246852724541</c:v>
                </c:pt>
                <c:pt idx="3">
                  <c:v>3.4583415965258464</c:v>
                </c:pt>
                <c:pt idx="4">
                  <c:v>3.2734505015098927</c:v>
                </c:pt>
                <c:pt idx="5">
                  <c:v>2.9562376134318722</c:v>
                </c:pt>
                <c:pt idx="6">
                  <c:v>2.8290491274558391</c:v>
                </c:pt>
                <c:pt idx="7">
                  <c:v>2.2320024795953954</c:v>
                </c:pt>
                <c:pt idx="8">
                  <c:v>2.2793477616102837</c:v>
                </c:pt>
                <c:pt idx="9">
                  <c:v>2.0931335792028825</c:v>
                </c:pt>
                <c:pt idx="10">
                  <c:v>2.0211960904034396</c:v>
                </c:pt>
                <c:pt idx="11">
                  <c:v>1.8341503857154611</c:v>
                </c:pt>
                <c:pt idx="12">
                  <c:v>1.8257892765576145</c:v>
                </c:pt>
                <c:pt idx="13">
                  <c:v>2.8210046310016947</c:v>
                </c:pt>
                <c:pt idx="14">
                  <c:v>3.5953497564478876</c:v>
                </c:pt>
                <c:pt idx="15">
                  <c:v>4.3730788560580232</c:v>
                </c:pt>
                <c:pt idx="16">
                  <c:v>5.3264155744809649</c:v>
                </c:pt>
                <c:pt idx="17">
                  <c:v>5.4358683488230568</c:v>
                </c:pt>
                <c:pt idx="18">
                  <c:v>5.4290582618976666</c:v>
                </c:pt>
                <c:pt idx="19">
                  <c:v>5.3887243570785381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'Prov Contributions'!$H$2</c:f>
              <c:strCache>
                <c:ptCount val="1"/>
                <c:pt idx="0">
                  <c:v>Construction</c:v>
                </c:pt>
              </c:strCache>
            </c:strRef>
          </c:tx>
          <c:spPr>
            <a:ln w="254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'Prov Contributions'!$A$3:$A$22</c:f>
              <c:numCache>
                <c:formatCode>General</c:formatCode>
                <c:ptCount val="2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</c:numCache>
            </c:numRef>
          </c:cat>
          <c:val>
            <c:numRef>
              <c:f>'Prov Contributions'!$H$3:$H$22</c:f>
              <c:numCache>
                <c:formatCode>0.00</c:formatCode>
                <c:ptCount val="20"/>
                <c:pt idx="0">
                  <c:v>4.1295044356944457</c:v>
                </c:pt>
                <c:pt idx="1">
                  <c:v>4.526125614163667</c:v>
                </c:pt>
                <c:pt idx="2">
                  <c:v>4.1018736917681622</c:v>
                </c:pt>
                <c:pt idx="3">
                  <c:v>3.69630833896887</c:v>
                </c:pt>
                <c:pt idx="4">
                  <c:v>3.3696861368711835</c:v>
                </c:pt>
                <c:pt idx="5">
                  <c:v>3.8861224591926682</c:v>
                </c:pt>
                <c:pt idx="6">
                  <c:v>2.6384402826263798</c:v>
                </c:pt>
                <c:pt idx="7">
                  <c:v>2.5946641368333583</c:v>
                </c:pt>
                <c:pt idx="8">
                  <c:v>3.0299195026056926</c:v>
                </c:pt>
                <c:pt idx="9">
                  <c:v>3.4954375357204666</c:v>
                </c:pt>
                <c:pt idx="10">
                  <c:v>3.4988827640389935</c:v>
                </c:pt>
                <c:pt idx="11">
                  <c:v>3.9565663024881523</c:v>
                </c:pt>
                <c:pt idx="12">
                  <c:v>5.8405212918193135</c:v>
                </c:pt>
                <c:pt idx="13">
                  <c:v>5.4712573558707023</c:v>
                </c:pt>
                <c:pt idx="14">
                  <c:v>4.9432172832212427</c:v>
                </c:pt>
                <c:pt idx="15">
                  <c:v>4.9945005298057872</c:v>
                </c:pt>
                <c:pt idx="16">
                  <c:v>5.0870693100758295</c:v>
                </c:pt>
                <c:pt idx="17">
                  <c:v>5.5553470160763121</c:v>
                </c:pt>
                <c:pt idx="18">
                  <c:v>5.4886212818166502</c:v>
                </c:pt>
                <c:pt idx="19">
                  <c:v>5.3457712243981295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7499008"/>
        <c:axId val="397504896"/>
      </c:lineChart>
      <c:catAx>
        <c:axId val="39749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ZA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7504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7504896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ZA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74990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021072845127704"/>
          <c:y val="1.6556162963705968E-2"/>
          <c:w val="0.75040510511266456"/>
          <c:h val="0.105960178544561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ZA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gradFill>
      <a:gsLst>
        <a:gs pos="0">
          <a:srgbClr val="4F81BD">
            <a:tint val="66000"/>
            <a:satMod val="160000"/>
          </a:srgbClr>
        </a:gs>
        <a:gs pos="50000">
          <a:srgbClr val="4F81BD">
            <a:tint val="44500"/>
            <a:satMod val="160000"/>
          </a:srgbClr>
        </a:gs>
        <a:gs pos="100000">
          <a:srgbClr val="4F81BD">
            <a:tint val="23500"/>
            <a:satMod val="160000"/>
          </a:srgbClr>
        </a:gs>
      </a:gsLst>
      <a:lin ang="5400000" scaled="0"/>
    </a:gra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788" r="0.75000000000000788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416531604539875E-2"/>
          <c:y val="8.6092715231787992E-2"/>
          <c:w val="0.91410048622366291"/>
          <c:h val="0.79801324503311255"/>
        </c:manualLayout>
      </c:layout>
      <c:lineChart>
        <c:grouping val="standard"/>
        <c:varyColors val="0"/>
        <c:ser>
          <c:idx val="0"/>
          <c:order val="0"/>
          <c:tx>
            <c:strRef>
              <c:f>'Growth Rates Annual'!$J$2</c:f>
              <c:strCache>
                <c:ptCount val="1"/>
                <c:pt idx="0">
                  <c:v>Wholesale &amp; retail trade; hotels &amp; restaurants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'Prov Contributions'!$A$3:$A$22</c:f>
              <c:numCache>
                <c:formatCode>General</c:formatCode>
                <c:ptCount val="2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</c:numCache>
            </c:numRef>
          </c:cat>
          <c:val>
            <c:numRef>
              <c:f>'Prov Contributions'!$J$3:$J$22</c:f>
              <c:numCache>
                <c:formatCode>0.00</c:formatCode>
                <c:ptCount val="20"/>
                <c:pt idx="0">
                  <c:v>14.314616459415891</c:v>
                </c:pt>
                <c:pt idx="1">
                  <c:v>13.743031330526817</c:v>
                </c:pt>
                <c:pt idx="2">
                  <c:v>13.49272757534578</c:v>
                </c:pt>
                <c:pt idx="3">
                  <c:v>13.517741433499134</c:v>
                </c:pt>
                <c:pt idx="4">
                  <c:v>14.56851816049925</c:v>
                </c:pt>
                <c:pt idx="5">
                  <c:v>14.937499238284543</c:v>
                </c:pt>
                <c:pt idx="6">
                  <c:v>14.939569449850381</c:v>
                </c:pt>
                <c:pt idx="7">
                  <c:v>15.196233225053666</c:v>
                </c:pt>
                <c:pt idx="8">
                  <c:v>15.444311094866711</c:v>
                </c:pt>
                <c:pt idx="9">
                  <c:v>15.04864200639796</c:v>
                </c:pt>
                <c:pt idx="10">
                  <c:v>15.055190676164914</c:v>
                </c:pt>
                <c:pt idx="11">
                  <c:v>14.936478237247277</c:v>
                </c:pt>
                <c:pt idx="12">
                  <c:v>15.582061489415242</c:v>
                </c:pt>
                <c:pt idx="13">
                  <c:v>16.181136025801813</c:v>
                </c:pt>
                <c:pt idx="14">
                  <c:v>18.505805836239279</c:v>
                </c:pt>
                <c:pt idx="15">
                  <c:v>18.731036217628002</c:v>
                </c:pt>
                <c:pt idx="16">
                  <c:v>18.599075258786339</c:v>
                </c:pt>
                <c:pt idx="17">
                  <c:v>18.766579789072694</c:v>
                </c:pt>
                <c:pt idx="18">
                  <c:v>18.428681343083785</c:v>
                </c:pt>
                <c:pt idx="19">
                  <c:v>19.060791707072092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'Growth Rates Annual'!$K$2</c:f>
              <c:strCache>
                <c:ptCount val="1"/>
                <c:pt idx="0">
                  <c:v>Transport , storage and communication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'Prov Contributions'!$A$3:$A$22</c:f>
              <c:numCache>
                <c:formatCode>General</c:formatCode>
                <c:ptCount val="2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</c:numCache>
            </c:numRef>
          </c:cat>
          <c:val>
            <c:numRef>
              <c:f>'Prov Contributions'!$K$3:$K$22</c:f>
              <c:numCache>
                <c:formatCode>0.00</c:formatCode>
                <c:ptCount val="20"/>
                <c:pt idx="0">
                  <c:v>14.284013564242265</c:v>
                </c:pt>
                <c:pt idx="1">
                  <c:v>14.442426334275396</c:v>
                </c:pt>
                <c:pt idx="2">
                  <c:v>15.342157810339893</c:v>
                </c:pt>
                <c:pt idx="3">
                  <c:v>15.998694113083435</c:v>
                </c:pt>
                <c:pt idx="4">
                  <c:v>16.231260672447391</c:v>
                </c:pt>
                <c:pt idx="5">
                  <c:v>15.741207836599727</c:v>
                </c:pt>
                <c:pt idx="6">
                  <c:v>15.350004785251265</c:v>
                </c:pt>
                <c:pt idx="7">
                  <c:v>17.128718533991336</c:v>
                </c:pt>
                <c:pt idx="8">
                  <c:v>17.669035783884951</c:v>
                </c:pt>
                <c:pt idx="9">
                  <c:v>18.063892125872925</c:v>
                </c:pt>
                <c:pt idx="10">
                  <c:v>21.09724434632944</c:v>
                </c:pt>
                <c:pt idx="11">
                  <c:v>19.71824844993214</c:v>
                </c:pt>
                <c:pt idx="12">
                  <c:v>18.281192019931336</c:v>
                </c:pt>
                <c:pt idx="13">
                  <c:v>17.36861057610114</c:v>
                </c:pt>
                <c:pt idx="14">
                  <c:v>16.457728122937475</c:v>
                </c:pt>
                <c:pt idx="15">
                  <c:v>17.134877072865535</c:v>
                </c:pt>
                <c:pt idx="16">
                  <c:v>18.299340979545008</c:v>
                </c:pt>
                <c:pt idx="17">
                  <c:v>18.991045364019417</c:v>
                </c:pt>
                <c:pt idx="18">
                  <c:v>19.283952456764226</c:v>
                </c:pt>
                <c:pt idx="19">
                  <c:v>19.577997921454209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'Prov Contributions'!$L$2</c:f>
              <c:strCache>
                <c:ptCount val="1"/>
                <c:pt idx="0">
                  <c:v>Finance, real estate and business services</c:v>
                </c:pt>
              </c:strCache>
            </c:strRef>
          </c:tx>
          <c:spPr>
            <a:ln w="25400">
              <a:solidFill>
                <a:schemeClr val="tx2">
                  <a:lumMod val="60000"/>
                  <a:lumOff val="40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'Prov Contributions'!$A$3:$A$22</c:f>
              <c:numCache>
                <c:formatCode>General</c:formatCode>
                <c:ptCount val="2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</c:numCache>
            </c:numRef>
          </c:cat>
          <c:val>
            <c:numRef>
              <c:f>'Prov Contributions'!$L$3:$L$22</c:f>
              <c:numCache>
                <c:formatCode>0.00</c:formatCode>
                <c:ptCount val="20"/>
                <c:pt idx="0">
                  <c:v>17.048644352490903</c:v>
                </c:pt>
                <c:pt idx="1">
                  <c:v>17.942148739306514</c:v>
                </c:pt>
                <c:pt idx="2">
                  <c:v>18.646890089839577</c:v>
                </c:pt>
                <c:pt idx="3">
                  <c:v>20.452548811871079</c:v>
                </c:pt>
                <c:pt idx="4">
                  <c:v>18.857524081744934</c:v>
                </c:pt>
                <c:pt idx="5">
                  <c:v>17.818201260798801</c:v>
                </c:pt>
                <c:pt idx="6">
                  <c:v>18.975719130282656</c:v>
                </c:pt>
                <c:pt idx="7">
                  <c:v>19.480172484497828</c:v>
                </c:pt>
                <c:pt idx="8">
                  <c:v>19.569122983075342</c:v>
                </c:pt>
                <c:pt idx="9">
                  <c:v>21.11416027016265</c:v>
                </c:pt>
                <c:pt idx="10">
                  <c:v>21.223978725565235</c:v>
                </c:pt>
                <c:pt idx="11">
                  <c:v>22.548059692709433</c:v>
                </c:pt>
                <c:pt idx="12">
                  <c:v>20.774400877362634</c:v>
                </c:pt>
                <c:pt idx="13">
                  <c:v>22.310561905657678</c:v>
                </c:pt>
                <c:pt idx="14">
                  <c:v>22.333152380940994</c:v>
                </c:pt>
                <c:pt idx="15">
                  <c:v>21.974348818431015</c:v>
                </c:pt>
                <c:pt idx="16">
                  <c:v>21.845887860742728</c:v>
                </c:pt>
                <c:pt idx="17">
                  <c:v>21.161065473806381</c:v>
                </c:pt>
                <c:pt idx="18">
                  <c:v>20.534113892204314</c:v>
                </c:pt>
                <c:pt idx="19">
                  <c:v>21.095394440741305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'Prov Contributions'!$M$2</c:f>
              <c:strCache>
                <c:ptCount val="1"/>
                <c:pt idx="0">
                  <c:v>Personal services</c:v>
                </c:pt>
              </c:strCache>
            </c:strRef>
          </c:tx>
          <c:spPr>
            <a:ln w="254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'Prov Contributions'!$A$3:$A$22</c:f>
              <c:numCache>
                <c:formatCode>General</c:formatCode>
                <c:ptCount val="2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</c:numCache>
            </c:numRef>
          </c:cat>
          <c:val>
            <c:numRef>
              <c:f>'Prov Contributions'!$M$3:$M$22</c:f>
              <c:numCache>
                <c:formatCode>0.00</c:formatCode>
                <c:ptCount val="20"/>
                <c:pt idx="0">
                  <c:v>3.7168723245705588</c:v>
                </c:pt>
                <c:pt idx="1">
                  <c:v>3.6767276966248099</c:v>
                </c:pt>
                <c:pt idx="2">
                  <c:v>4.008173673564345</c:v>
                </c:pt>
                <c:pt idx="3">
                  <c:v>4.223265136837604</c:v>
                </c:pt>
                <c:pt idx="4">
                  <c:v>4.3445497860403641</c:v>
                </c:pt>
                <c:pt idx="5">
                  <c:v>4.1107295119014609</c:v>
                </c:pt>
                <c:pt idx="6">
                  <c:v>4.1420882640342542</c:v>
                </c:pt>
                <c:pt idx="7">
                  <c:v>4.3738765275439802</c:v>
                </c:pt>
                <c:pt idx="8">
                  <c:v>4.3511893637294357</c:v>
                </c:pt>
                <c:pt idx="9">
                  <c:v>4.364429260221165</c:v>
                </c:pt>
                <c:pt idx="10">
                  <c:v>4.6224666145912163</c:v>
                </c:pt>
                <c:pt idx="11">
                  <c:v>4.2463982294637228</c:v>
                </c:pt>
                <c:pt idx="12">
                  <c:v>3.9447970597627431</c:v>
                </c:pt>
                <c:pt idx="13">
                  <c:v>4.5468381943015528</c:v>
                </c:pt>
                <c:pt idx="14">
                  <c:v>4.8559540752788601</c:v>
                </c:pt>
                <c:pt idx="15">
                  <c:v>5.1249719733531265</c:v>
                </c:pt>
                <c:pt idx="16">
                  <c:v>5.0853140978023328</c:v>
                </c:pt>
                <c:pt idx="17">
                  <c:v>4.7773570513458115</c:v>
                </c:pt>
                <c:pt idx="18">
                  <c:v>4.6073758263801388</c:v>
                </c:pt>
                <c:pt idx="19">
                  <c:v>4.7626794454656149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'Prov Contributions'!$N$2</c:f>
              <c:strCache>
                <c:ptCount val="1"/>
                <c:pt idx="0">
                  <c:v>General government services</c:v>
                </c:pt>
              </c:strCache>
            </c:strRef>
          </c:tx>
          <c:spPr>
            <a:ln w="25400">
              <a:solidFill>
                <a:srgbClr val="7030A0"/>
              </a:solidFill>
              <a:prstDash val="solid"/>
            </a:ln>
          </c:spPr>
          <c:marker>
            <c:symbol val="none"/>
          </c:marker>
          <c:cat>
            <c:numRef>
              <c:f>'Prov Contributions'!$A$3:$A$22</c:f>
              <c:numCache>
                <c:formatCode>General</c:formatCode>
                <c:ptCount val="2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</c:numCache>
            </c:numRef>
          </c:cat>
          <c:val>
            <c:numRef>
              <c:f>'Prov Contributions'!$N$3:$N$22</c:f>
              <c:numCache>
                <c:formatCode>0.00</c:formatCode>
                <c:ptCount val="20"/>
                <c:pt idx="0">
                  <c:v>4.9318298629853903</c:v>
                </c:pt>
                <c:pt idx="1">
                  <c:v>4.7767574973025573</c:v>
                </c:pt>
                <c:pt idx="2">
                  <c:v>5.3370459132053663</c:v>
                </c:pt>
                <c:pt idx="3">
                  <c:v>5.3773153580860305</c:v>
                </c:pt>
                <c:pt idx="4">
                  <c:v>5.2694468258189691</c:v>
                </c:pt>
                <c:pt idx="5">
                  <c:v>5.230560188246649</c:v>
                </c:pt>
                <c:pt idx="6">
                  <c:v>5.0660663414796598</c:v>
                </c:pt>
                <c:pt idx="7">
                  <c:v>4.6623894161634603</c:v>
                </c:pt>
                <c:pt idx="8">
                  <c:v>4.3489297401884643</c:v>
                </c:pt>
                <c:pt idx="9">
                  <c:v>4.286970077994515</c:v>
                </c:pt>
                <c:pt idx="10">
                  <c:v>4.2817194871926967</c:v>
                </c:pt>
                <c:pt idx="11">
                  <c:v>4.174919240674404</c:v>
                </c:pt>
                <c:pt idx="12">
                  <c:v>4.3631570033595395</c:v>
                </c:pt>
                <c:pt idx="13">
                  <c:v>4.3852462297640828</c:v>
                </c:pt>
                <c:pt idx="14">
                  <c:v>4.3260715506106644</c:v>
                </c:pt>
                <c:pt idx="15">
                  <c:v>4.2389040566088418</c:v>
                </c:pt>
                <c:pt idx="16">
                  <c:v>4.3259683650862</c:v>
                </c:pt>
                <c:pt idx="17">
                  <c:v>4.4157588403517325</c:v>
                </c:pt>
                <c:pt idx="18">
                  <c:v>4.4528252883990262</c:v>
                </c:pt>
                <c:pt idx="19">
                  <c:v>4.5758095474553677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7540352"/>
        <c:axId val="397615872"/>
      </c:lineChart>
      <c:catAx>
        <c:axId val="39754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ZA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7615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7615872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ZA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75403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123176656058091"/>
          <c:y val="1.6556397942517263E-2"/>
          <c:w val="0.70826581459926263"/>
          <c:h val="0.2549669681382743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ZA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gradFill>
      <a:gsLst>
        <a:gs pos="0">
          <a:srgbClr val="4F81BD">
            <a:tint val="66000"/>
            <a:satMod val="160000"/>
          </a:srgbClr>
        </a:gs>
        <a:gs pos="50000">
          <a:srgbClr val="4F81BD">
            <a:tint val="44500"/>
            <a:satMod val="160000"/>
          </a:srgbClr>
        </a:gs>
        <a:gs pos="100000">
          <a:srgbClr val="4F81BD">
            <a:tint val="23500"/>
            <a:satMod val="160000"/>
          </a:srgbClr>
        </a:gs>
      </a:gsLst>
      <a:lin ang="5400000" scaled="0"/>
    </a:gra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788" r="0.75000000000000788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0064982676306528E-2"/>
          <c:y val="1.3289058102318623E-2"/>
          <c:w val="0.9188318971564845"/>
          <c:h val="0.8704333057018585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'Growth Rates Annual'!$C$2</c:f>
              <c:strCache>
                <c:ptCount val="1"/>
                <c:pt idx="0">
                  <c:v>Agriculture, forestry and fishing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'Prov Contributions'!$A$23</c:f>
              <c:strCache>
                <c:ptCount val="1"/>
                <c:pt idx="0">
                  <c:v>Average Yearly Contributions</c:v>
                </c:pt>
              </c:strCache>
            </c:strRef>
          </c:cat>
          <c:val>
            <c:numRef>
              <c:f>'Prov Contributions'!$C$23</c:f>
              <c:numCache>
                <c:formatCode>0.00</c:formatCode>
                <c:ptCount val="1"/>
                <c:pt idx="0">
                  <c:v>7.1369434107397343</c:v>
                </c:pt>
              </c:numCache>
            </c:numRef>
          </c:val>
          <c:shape val="cylinder"/>
        </c:ser>
        <c:ser>
          <c:idx val="1"/>
          <c:order val="1"/>
          <c:tx>
            <c:strRef>
              <c:f>'Growth Rates Annual'!$D$2</c:f>
              <c:strCache>
                <c:ptCount val="1"/>
                <c:pt idx="0">
                  <c:v>Mining and quarrying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'Prov Contributions'!$A$23</c:f>
              <c:strCache>
                <c:ptCount val="1"/>
                <c:pt idx="0">
                  <c:v>Average Yearly Contributions</c:v>
                </c:pt>
              </c:strCache>
            </c:strRef>
          </c:cat>
          <c:val>
            <c:numRef>
              <c:f>'Prov Contributions'!$D$23</c:f>
              <c:numCache>
                <c:formatCode>0.00</c:formatCode>
                <c:ptCount val="1"/>
                <c:pt idx="0">
                  <c:v>1.9897903603712419</c:v>
                </c:pt>
              </c:numCache>
            </c:numRef>
          </c:val>
          <c:shape val="cylinder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97649792"/>
        <c:axId val="397651328"/>
        <c:axId val="0"/>
      </c:bar3DChart>
      <c:catAx>
        <c:axId val="39764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ZA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7651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7651328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ZA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76497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474032681398695"/>
          <c:y val="1.6611293494269333E-2"/>
          <c:w val="0.8360396240792487"/>
          <c:h val="9.96680900780837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ZA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gradFill>
      <a:gsLst>
        <a:gs pos="0">
          <a:srgbClr val="DDEBCF"/>
        </a:gs>
        <a:gs pos="50000">
          <a:srgbClr val="9CB86E"/>
        </a:gs>
        <a:gs pos="100000">
          <a:srgbClr val="156B13"/>
        </a:gs>
      </a:gsLst>
      <a:lin ang="5400000" scaled="0"/>
    </a:gra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788" r="0.75000000000000788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1312803889789333E-2"/>
          <c:y val="1.3245033112582781E-2"/>
          <c:w val="0.90761750405186359"/>
          <c:h val="0.8708609271523178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'Growth Rates Annual'!$F$2</c:f>
              <c:strCache>
                <c:ptCount val="1"/>
                <c:pt idx="0">
                  <c:v>Manufacturing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'Prov Contributions'!$A$23</c:f>
              <c:strCache>
                <c:ptCount val="1"/>
                <c:pt idx="0">
                  <c:v>Average Yearly Contributions</c:v>
                </c:pt>
              </c:strCache>
            </c:strRef>
          </c:cat>
          <c:val>
            <c:numRef>
              <c:f>'Prov Contributions'!$F$23</c:f>
              <c:numCache>
                <c:formatCode>0.00</c:formatCode>
                <c:ptCount val="1"/>
                <c:pt idx="0">
                  <c:v>20.549550379024517</c:v>
                </c:pt>
              </c:numCache>
            </c:numRef>
          </c:val>
          <c:shape val="cylinder"/>
        </c:ser>
        <c:ser>
          <c:idx val="1"/>
          <c:order val="1"/>
          <c:tx>
            <c:strRef>
              <c:f>'Growth Rates Annual'!$G$2</c:f>
              <c:strCache>
                <c:ptCount val="1"/>
                <c:pt idx="0">
                  <c:v>Electricity, gas and water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'Prov Contributions'!$A$23</c:f>
              <c:strCache>
                <c:ptCount val="1"/>
                <c:pt idx="0">
                  <c:v>Average Yearly Contributions</c:v>
                </c:pt>
              </c:strCache>
            </c:strRef>
          </c:cat>
          <c:val>
            <c:numRef>
              <c:f>'Prov Contributions'!$G$23</c:f>
              <c:numCache>
                <c:formatCode>0.00</c:formatCode>
                <c:ptCount val="1"/>
                <c:pt idx="0">
                  <c:v>3.4440851452914978</c:v>
                </c:pt>
              </c:numCache>
            </c:numRef>
          </c:val>
          <c:shape val="cylinder"/>
        </c:ser>
        <c:ser>
          <c:idx val="2"/>
          <c:order val="2"/>
          <c:tx>
            <c:strRef>
              <c:f>'Prov Contributions'!$H$2</c:f>
              <c:strCache>
                <c:ptCount val="1"/>
                <c:pt idx="0">
                  <c:v>Construction</c:v>
                </c:pt>
              </c:strCache>
            </c:strRef>
          </c:tx>
          <c:spPr>
            <a:solidFill>
              <a:srgbClr val="FFC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'Prov Contributions'!$H$23</c:f>
              <c:numCache>
                <c:formatCode>0.00</c:formatCode>
                <c:ptCount val="1"/>
                <c:pt idx="0">
                  <c:v>4.2824918247028014</c:v>
                </c:pt>
              </c:numCache>
            </c:numRef>
          </c:val>
          <c:shape val="cylinder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97902976"/>
        <c:axId val="397904512"/>
        <c:axId val="0"/>
      </c:bar3DChart>
      <c:catAx>
        <c:axId val="39790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ZA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7904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7904512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ZA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79029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452194081555638"/>
          <c:y val="1.6556396904061115E-2"/>
          <c:w val="0.83468400052578728"/>
          <c:h val="9.93377105817044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ZA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gradFill>
      <a:gsLst>
        <a:gs pos="0">
          <a:srgbClr val="DDEBCF"/>
        </a:gs>
        <a:gs pos="50000">
          <a:srgbClr val="9CB86E"/>
        </a:gs>
        <a:gs pos="100000">
          <a:srgbClr val="156B13"/>
        </a:gs>
      </a:gsLst>
      <a:lin ang="5400000" scaled="0"/>
    </a:gra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788" r="0.75000000000000788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1197523509436533E-2"/>
          <c:y val="1.3201362679721919E-2"/>
          <c:w val="0.90776842474531116"/>
          <c:h val="0.871289936861646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'Growth Rates Annual'!$J$2</c:f>
              <c:strCache>
                <c:ptCount val="1"/>
                <c:pt idx="0">
                  <c:v>Wholesale &amp; retail trade; hotels &amp; restaurants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'Prov Contributions'!$A$23</c:f>
              <c:strCache>
                <c:ptCount val="1"/>
                <c:pt idx="0">
                  <c:v>Average Yearly Contributions</c:v>
                </c:pt>
              </c:strCache>
            </c:strRef>
          </c:cat>
          <c:val>
            <c:numRef>
              <c:f>'Prov Contributions'!$J$23</c:f>
              <c:numCache>
                <c:formatCode>0.00</c:formatCode>
                <c:ptCount val="1"/>
                <c:pt idx="0">
                  <c:v>15.952486327712581</c:v>
                </c:pt>
              </c:numCache>
            </c:numRef>
          </c:val>
          <c:shape val="cylinder"/>
        </c:ser>
        <c:ser>
          <c:idx val="1"/>
          <c:order val="1"/>
          <c:tx>
            <c:strRef>
              <c:f>'Growth Rates Annual'!$K$2</c:f>
              <c:strCache>
                <c:ptCount val="1"/>
                <c:pt idx="0">
                  <c:v>Transport , storage and communication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'Prov Contributions'!$A$23</c:f>
              <c:strCache>
                <c:ptCount val="1"/>
                <c:pt idx="0">
                  <c:v>Average Yearly Contributions</c:v>
                </c:pt>
              </c:strCache>
            </c:strRef>
          </c:cat>
          <c:val>
            <c:numRef>
              <c:f>'Prov Contributions'!$K$23</c:f>
              <c:numCache>
                <c:formatCode>0.00</c:formatCode>
                <c:ptCount val="1"/>
                <c:pt idx="0">
                  <c:v>17.323082443493426</c:v>
                </c:pt>
              </c:numCache>
            </c:numRef>
          </c:val>
          <c:shape val="cylinder"/>
        </c:ser>
        <c:ser>
          <c:idx val="2"/>
          <c:order val="2"/>
          <c:tx>
            <c:strRef>
              <c:f>'Prov Contributions'!$L$2</c:f>
              <c:strCache>
                <c:ptCount val="1"/>
                <c:pt idx="0">
                  <c:v>Finance, real estate and business services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'Prov Contributions'!$L$23</c:f>
              <c:numCache>
                <c:formatCode>0.00</c:formatCode>
                <c:ptCount val="1"/>
                <c:pt idx="0">
                  <c:v>20.285304813611596</c:v>
                </c:pt>
              </c:numCache>
            </c:numRef>
          </c:val>
          <c:shape val="cylinder"/>
        </c:ser>
        <c:ser>
          <c:idx val="3"/>
          <c:order val="3"/>
          <c:tx>
            <c:strRef>
              <c:f>'Prov Contributions'!$M$2</c:f>
              <c:strCache>
                <c:ptCount val="1"/>
                <c:pt idx="0">
                  <c:v>Personal services</c:v>
                </c:pt>
              </c:strCache>
            </c:strRef>
          </c:tx>
          <c:spPr>
            <a:solidFill>
              <a:srgbClr val="FFC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'Prov Contributions'!$M$23</c:f>
              <c:numCache>
                <c:formatCode>0.00</c:formatCode>
                <c:ptCount val="1"/>
                <c:pt idx="0">
                  <c:v>4.3943027056406549</c:v>
                </c:pt>
              </c:numCache>
            </c:numRef>
          </c:val>
          <c:shape val="cylinder"/>
        </c:ser>
        <c:ser>
          <c:idx val="4"/>
          <c:order val="4"/>
          <c:tx>
            <c:strRef>
              <c:f>'Prov Contributions'!$N$2</c:f>
              <c:strCache>
                <c:ptCount val="1"/>
                <c:pt idx="0">
                  <c:v>General government services</c:v>
                </c:pt>
              </c:strCache>
            </c:strRef>
          </c:tx>
          <c:spPr>
            <a:solidFill>
              <a:srgbClr val="7030A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'Prov Contributions'!$N$23</c:f>
              <c:numCache>
                <c:formatCode>0.00</c:formatCode>
                <c:ptCount val="1"/>
                <c:pt idx="0">
                  <c:v>4.6413845415486801</c:v>
                </c:pt>
              </c:numCache>
            </c:numRef>
          </c:val>
          <c:shape val="cylinder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98399360"/>
        <c:axId val="398400896"/>
        <c:axId val="0"/>
      </c:bar3DChart>
      <c:catAx>
        <c:axId val="39839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ZA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8400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8400896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ZA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8399360"/>
        <c:crosses val="autoZero"/>
        <c:crossBetween val="between"/>
      </c:valAx>
      <c:spPr>
        <a:gradFill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3.2362498687664082E-2"/>
          <c:y val="1.6501582162042845E-2"/>
          <c:w val="0.96925715485564257"/>
          <c:h val="0.1617164209614006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ZA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788" r="0.75000000000000788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674923264296413E-2"/>
          <c:y val="8.6666948785643669E-2"/>
          <c:w val="0.91382258927620519"/>
          <c:h val="0.79666925999108074"/>
        </c:manualLayout>
      </c:layout>
      <c:lineChart>
        <c:grouping val="standard"/>
        <c:varyColors val="0"/>
        <c:ser>
          <c:idx val="0"/>
          <c:order val="0"/>
          <c:tx>
            <c:strRef>
              <c:f>'Growth Rates Annual'!$B$2</c:f>
              <c:strCache>
                <c:ptCount val="1"/>
                <c:pt idx="0">
                  <c:v>Primary Industries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'National Contributions'!$A$3:$A$23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'National Contributions'!$B$3:$B$23</c:f>
              <c:numCache>
                <c:formatCode>0.00</c:formatCode>
                <c:ptCount val="21"/>
                <c:pt idx="0">
                  <c:v>14.86354731423695</c:v>
                </c:pt>
                <c:pt idx="1">
                  <c:v>14.691276839075224</c:v>
                </c:pt>
                <c:pt idx="2">
                  <c:v>14.912325580164515</c:v>
                </c:pt>
                <c:pt idx="3">
                  <c:v>14.483538206234336</c:v>
                </c:pt>
                <c:pt idx="4">
                  <c:v>12.528834003126498</c:v>
                </c:pt>
                <c:pt idx="5">
                  <c:v>11.093916255184153</c:v>
                </c:pt>
                <c:pt idx="6">
                  <c:v>11.191068922367871</c:v>
                </c:pt>
                <c:pt idx="7">
                  <c:v>10.908790344236779</c:v>
                </c:pt>
                <c:pt idx="8">
                  <c:v>11.647612291693884</c:v>
                </c:pt>
                <c:pt idx="9">
                  <c:v>11.505875164645603</c:v>
                </c:pt>
                <c:pt idx="10">
                  <c:v>9.4997858122023651</c:v>
                </c:pt>
                <c:pt idx="11">
                  <c:v>9.2890249910753884</c:v>
                </c:pt>
                <c:pt idx="12">
                  <c:v>10.162212089549</c:v>
                </c:pt>
                <c:pt idx="13">
                  <c:v>10.108867221505511</c:v>
                </c:pt>
                <c:pt idx="14">
                  <c:v>10.022054417808171</c:v>
                </c:pt>
                <c:pt idx="15">
                  <c:v>9.1686974775366874</c:v>
                </c:pt>
                <c:pt idx="16">
                  <c:v>9.3482988500635926</c:v>
                </c:pt>
                <c:pt idx="17">
                  <c:v>9.0168101988423768</c:v>
                </c:pt>
                <c:pt idx="18">
                  <c:v>8.9287541273916222</c:v>
                </c:pt>
                <c:pt idx="19">
                  <c:v>9.7591173929665551</c:v>
                </c:pt>
                <c:pt idx="20">
                  <c:v>10.17509270050525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'Growth Rates Annual'!$E$2</c:f>
              <c:strCache>
                <c:ptCount val="1"/>
                <c:pt idx="0">
                  <c:v>Secondary Industries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'National Contributions'!$A$3:$A$23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'National Contributions'!$E$3:$E$23</c:f>
              <c:numCache>
                <c:formatCode>0.00</c:formatCode>
                <c:ptCount val="21"/>
                <c:pt idx="0">
                  <c:v>20.004245785402695</c:v>
                </c:pt>
                <c:pt idx="1">
                  <c:v>20.043706438051398</c:v>
                </c:pt>
                <c:pt idx="2">
                  <c:v>20.141857560213253</c:v>
                </c:pt>
                <c:pt idx="3">
                  <c:v>19.920231829874382</c:v>
                </c:pt>
                <c:pt idx="4">
                  <c:v>20.014306049348349</c:v>
                </c:pt>
                <c:pt idx="5">
                  <c:v>20.181406638494622</c:v>
                </c:pt>
                <c:pt idx="6">
                  <c:v>20.67443011487612</c:v>
                </c:pt>
                <c:pt idx="7">
                  <c:v>20.130913094305242</c:v>
                </c:pt>
                <c:pt idx="8">
                  <c:v>20.256909112683978</c:v>
                </c:pt>
                <c:pt idx="9">
                  <c:v>20.219268478031104</c:v>
                </c:pt>
                <c:pt idx="10">
                  <c:v>20.27181972362677</c:v>
                </c:pt>
                <c:pt idx="11">
                  <c:v>20.075079366880349</c:v>
                </c:pt>
                <c:pt idx="12">
                  <c:v>20.056139243024866</c:v>
                </c:pt>
                <c:pt idx="13">
                  <c:v>19.934248100729164</c:v>
                </c:pt>
                <c:pt idx="14">
                  <c:v>19.718125958459879</c:v>
                </c:pt>
                <c:pt idx="15">
                  <c:v>19.562349233929321</c:v>
                </c:pt>
                <c:pt idx="16">
                  <c:v>19.257864507537857</c:v>
                </c:pt>
                <c:pt idx="17">
                  <c:v>19.087037277835648</c:v>
                </c:pt>
                <c:pt idx="18">
                  <c:v>19.03728156524182</c:v>
                </c:pt>
                <c:pt idx="19">
                  <c:v>19.08200391162838</c:v>
                </c:pt>
                <c:pt idx="20">
                  <c:v>18.988714867110041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'Growth Rates Annual'!$I$2</c:f>
              <c:strCache>
                <c:ptCount val="1"/>
                <c:pt idx="0">
                  <c:v>Tertiary industries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'National Contributions'!$A$3:$A$23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'National Contributions'!$I$3:$I$23</c:f>
              <c:numCache>
                <c:formatCode>0.00</c:formatCode>
                <c:ptCount val="21"/>
                <c:pt idx="0">
                  <c:v>16.01722306259823</c:v>
                </c:pt>
                <c:pt idx="1">
                  <c:v>15.982774275057732</c:v>
                </c:pt>
                <c:pt idx="2">
                  <c:v>15.829873988035342</c:v>
                </c:pt>
                <c:pt idx="3">
                  <c:v>15.908635694247044</c:v>
                </c:pt>
                <c:pt idx="4">
                  <c:v>15.834087269965075</c:v>
                </c:pt>
                <c:pt idx="5">
                  <c:v>15.730368520519667</c:v>
                </c:pt>
                <c:pt idx="6">
                  <c:v>15.783626865192673</c:v>
                </c:pt>
                <c:pt idx="7">
                  <c:v>15.637470839406776</c:v>
                </c:pt>
                <c:pt idx="8">
                  <c:v>15.821082513857734</c:v>
                </c:pt>
                <c:pt idx="9">
                  <c:v>15.845938322092213</c:v>
                </c:pt>
                <c:pt idx="10">
                  <c:v>16.073375140368402</c:v>
                </c:pt>
                <c:pt idx="11">
                  <c:v>16.140725260602839</c:v>
                </c:pt>
                <c:pt idx="12">
                  <c:v>16.051542558074935</c:v>
                </c:pt>
                <c:pt idx="13">
                  <c:v>16.063348746705998</c:v>
                </c:pt>
                <c:pt idx="14">
                  <c:v>16.050089812637349</c:v>
                </c:pt>
                <c:pt idx="15">
                  <c:v>16.043398669677842</c:v>
                </c:pt>
                <c:pt idx="16">
                  <c:v>16.131127963799745</c:v>
                </c:pt>
                <c:pt idx="17">
                  <c:v>16.088350116260781</c:v>
                </c:pt>
                <c:pt idx="18">
                  <c:v>16.174818184039445</c:v>
                </c:pt>
                <c:pt idx="19">
                  <c:v>16.23310964596368</c:v>
                </c:pt>
                <c:pt idx="20">
                  <c:v>16.237055738941688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0121856"/>
        <c:axId val="400123392"/>
      </c:lineChart>
      <c:catAx>
        <c:axId val="40012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ZA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00123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0123392"/>
        <c:scaling>
          <c:orientation val="minMax"/>
          <c:min val="7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ZA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00121856"/>
        <c:crosses val="autoZero"/>
        <c:crossBetween val="between"/>
      </c:valAx>
      <c:spPr>
        <a:solidFill>
          <a:sysClr val="window" lastClr="FFFFFF">
            <a:lumMod val="75000"/>
          </a:sys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894326014126322"/>
          <c:y val="1.6666666666666701E-2"/>
          <c:w val="0.75284672342786463"/>
          <c:h val="0.1066670166229221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ZA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6">
        <a:lumMod val="40000"/>
        <a:lumOff val="60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788" r="0.75000000000000788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1544829053653863E-2"/>
          <c:y val="1.3333376736252405E-2"/>
          <c:w val="0.90731851390770057"/>
          <c:h val="0.8700028320404851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'Growth Rates Annual'!$B$2</c:f>
              <c:strCache>
                <c:ptCount val="1"/>
                <c:pt idx="0">
                  <c:v>Primary Industries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'Prov Contributions'!$A$23</c:f>
              <c:strCache>
                <c:ptCount val="1"/>
                <c:pt idx="0">
                  <c:v>Average Yearly Contributions</c:v>
                </c:pt>
              </c:strCache>
            </c:strRef>
          </c:cat>
          <c:val>
            <c:numRef>
              <c:f>'National Contributions'!$B$24</c:f>
              <c:numCache>
                <c:formatCode>0.00</c:formatCode>
                <c:ptCount val="1"/>
                <c:pt idx="0">
                  <c:v>11.109785723829157</c:v>
                </c:pt>
              </c:numCache>
            </c:numRef>
          </c:val>
          <c:shape val="cylinder"/>
        </c:ser>
        <c:ser>
          <c:idx val="1"/>
          <c:order val="1"/>
          <c:tx>
            <c:strRef>
              <c:f>'Growth Rates Annual'!$E$2</c:f>
              <c:strCache>
                <c:ptCount val="1"/>
                <c:pt idx="0">
                  <c:v>Secondary Industries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'Prov Contributions'!$A$23</c:f>
              <c:strCache>
                <c:ptCount val="1"/>
                <c:pt idx="0">
                  <c:v>Average Yearly Contributions</c:v>
                </c:pt>
              </c:strCache>
            </c:strRef>
          </c:cat>
          <c:val>
            <c:numRef>
              <c:f>'National Contributions'!$E$24</c:f>
              <c:numCache>
                <c:formatCode>0.00</c:formatCode>
                <c:ptCount val="1"/>
                <c:pt idx="0">
                  <c:v>19.840854231299296</c:v>
                </c:pt>
              </c:numCache>
            </c:numRef>
          </c:val>
          <c:shape val="cylinder"/>
        </c:ser>
        <c:ser>
          <c:idx val="2"/>
          <c:order val="2"/>
          <c:tx>
            <c:strRef>
              <c:f>'Growth Rates Annual'!$I$2</c:f>
              <c:strCache>
                <c:ptCount val="1"/>
                <c:pt idx="0">
                  <c:v>Tertiary industries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'Prov Contributions'!$A$23</c:f>
              <c:strCache>
                <c:ptCount val="1"/>
                <c:pt idx="0">
                  <c:v>Average Yearly Contributions</c:v>
                </c:pt>
              </c:strCache>
            </c:strRef>
          </c:cat>
          <c:val>
            <c:numRef>
              <c:f>'National Contributions'!$I$24</c:f>
              <c:numCache>
                <c:formatCode>0.00</c:formatCode>
                <c:ptCount val="1"/>
                <c:pt idx="0">
                  <c:v>15.984667770859295</c:v>
                </c:pt>
              </c:numCache>
            </c:numRef>
          </c:val>
          <c:shape val="cylinder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00159488"/>
        <c:axId val="400161024"/>
        <c:axId val="0"/>
      </c:bar3DChart>
      <c:catAx>
        <c:axId val="40015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ZA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00161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0161024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ZA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001594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333350404370167"/>
          <c:y val="1.6666666666666701E-2"/>
          <c:w val="0.83739973966669423"/>
          <c:h val="0.1000003499562564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ZA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gradFill>
      <a:gsLst>
        <a:gs pos="0">
          <a:srgbClr val="E6DCAC"/>
        </a:gs>
        <a:gs pos="12000">
          <a:srgbClr val="E6D78A"/>
        </a:gs>
        <a:gs pos="30000">
          <a:srgbClr val="C7AC4C"/>
        </a:gs>
        <a:gs pos="45000">
          <a:srgbClr val="E6D78A"/>
        </a:gs>
        <a:gs pos="77000">
          <a:srgbClr val="C7AC4C"/>
        </a:gs>
        <a:gs pos="100000">
          <a:srgbClr val="E6DCAC"/>
        </a:gs>
      </a:gsLst>
      <a:lin ang="5400000" scaled="0"/>
    </a:gra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788" r="0.75000000000000788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561200762452206E-2"/>
          <c:y val="2.1111209413430077E-2"/>
          <c:w val="0.94509471332371531"/>
          <c:h val="0.94875442583099945"/>
        </c:manualLayout>
      </c:layout>
      <c:lineChart>
        <c:grouping val="standard"/>
        <c:varyColors val="0"/>
        <c:ser>
          <c:idx val="0"/>
          <c:order val="0"/>
          <c:tx>
            <c:strRef>
              <c:f>Quarterly!$A$101</c:f>
              <c:strCache>
                <c:ptCount val="1"/>
                <c:pt idx="0">
                  <c:v>SA - Gross Operating Surplus</c:v>
                </c:pt>
              </c:strCache>
            </c:strRef>
          </c:tx>
          <c:marker>
            <c:symbol val="none"/>
          </c:marker>
          <c:cat>
            <c:strRef>
              <c:f>Quarterly!$F$85:$CH$85</c:f>
              <c:strCache>
                <c:ptCount val="81"/>
                <c:pt idx="0">
                  <c:v>1996q1</c:v>
                </c:pt>
                <c:pt idx="1">
                  <c:v>1996q2</c:v>
                </c:pt>
                <c:pt idx="2">
                  <c:v>1996q3</c:v>
                </c:pt>
                <c:pt idx="3">
                  <c:v>1996q4</c:v>
                </c:pt>
                <c:pt idx="4">
                  <c:v>1997q1</c:v>
                </c:pt>
                <c:pt idx="5">
                  <c:v>1997q2</c:v>
                </c:pt>
                <c:pt idx="6">
                  <c:v>1997q3</c:v>
                </c:pt>
                <c:pt idx="7">
                  <c:v>1997q4</c:v>
                </c:pt>
                <c:pt idx="8">
                  <c:v>1998q1</c:v>
                </c:pt>
                <c:pt idx="9">
                  <c:v>1998q2</c:v>
                </c:pt>
                <c:pt idx="10">
                  <c:v>1998q3</c:v>
                </c:pt>
                <c:pt idx="11">
                  <c:v>1998q4</c:v>
                </c:pt>
                <c:pt idx="12">
                  <c:v>1999q1</c:v>
                </c:pt>
                <c:pt idx="13">
                  <c:v>1999q2</c:v>
                </c:pt>
                <c:pt idx="14">
                  <c:v>1999q3</c:v>
                </c:pt>
                <c:pt idx="15">
                  <c:v>1999q4</c:v>
                </c:pt>
                <c:pt idx="16">
                  <c:v>2000q1</c:v>
                </c:pt>
                <c:pt idx="17">
                  <c:v>2000q2</c:v>
                </c:pt>
                <c:pt idx="18">
                  <c:v>2000q3</c:v>
                </c:pt>
                <c:pt idx="19">
                  <c:v>2000q4</c:v>
                </c:pt>
                <c:pt idx="20">
                  <c:v>2001q1</c:v>
                </c:pt>
                <c:pt idx="21">
                  <c:v>2001q2</c:v>
                </c:pt>
                <c:pt idx="22">
                  <c:v>2001q3</c:v>
                </c:pt>
                <c:pt idx="23">
                  <c:v>2001q4</c:v>
                </c:pt>
                <c:pt idx="24">
                  <c:v>2002q1</c:v>
                </c:pt>
                <c:pt idx="25">
                  <c:v>2002q2</c:v>
                </c:pt>
                <c:pt idx="26">
                  <c:v>2002q3</c:v>
                </c:pt>
                <c:pt idx="27">
                  <c:v>2002q4</c:v>
                </c:pt>
                <c:pt idx="28">
                  <c:v>2003q1</c:v>
                </c:pt>
                <c:pt idx="29">
                  <c:v>2003q2</c:v>
                </c:pt>
                <c:pt idx="30">
                  <c:v>2003q3</c:v>
                </c:pt>
                <c:pt idx="31">
                  <c:v>2003q4</c:v>
                </c:pt>
                <c:pt idx="32">
                  <c:v>2004q1</c:v>
                </c:pt>
                <c:pt idx="33">
                  <c:v>2004q2</c:v>
                </c:pt>
                <c:pt idx="34">
                  <c:v>2004q3</c:v>
                </c:pt>
                <c:pt idx="35">
                  <c:v>2004q4</c:v>
                </c:pt>
                <c:pt idx="36">
                  <c:v>2005q1</c:v>
                </c:pt>
                <c:pt idx="37">
                  <c:v>2005q2</c:v>
                </c:pt>
                <c:pt idx="38">
                  <c:v>2005q3</c:v>
                </c:pt>
                <c:pt idx="39">
                  <c:v>2005q4</c:v>
                </c:pt>
                <c:pt idx="40">
                  <c:v>2006q1</c:v>
                </c:pt>
                <c:pt idx="41">
                  <c:v>2006q2</c:v>
                </c:pt>
                <c:pt idx="42">
                  <c:v>2006q3</c:v>
                </c:pt>
                <c:pt idx="43">
                  <c:v>2006q4</c:v>
                </c:pt>
                <c:pt idx="44">
                  <c:v>2007q1</c:v>
                </c:pt>
                <c:pt idx="45">
                  <c:v>2007q2</c:v>
                </c:pt>
                <c:pt idx="46">
                  <c:v>2007q3</c:v>
                </c:pt>
                <c:pt idx="47">
                  <c:v>2007q4</c:v>
                </c:pt>
                <c:pt idx="48">
                  <c:v>2008q1</c:v>
                </c:pt>
                <c:pt idx="49">
                  <c:v>2008q2</c:v>
                </c:pt>
                <c:pt idx="50">
                  <c:v>2008q3</c:v>
                </c:pt>
                <c:pt idx="51">
                  <c:v>2008q4</c:v>
                </c:pt>
                <c:pt idx="52">
                  <c:v>2009q1</c:v>
                </c:pt>
                <c:pt idx="53">
                  <c:v>2009q2</c:v>
                </c:pt>
                <c:pt idx="54">
                  <c:v>2009q3</c:v>
                </c:pt>
                <c:pt idx="55">
                  <c:v>2009q4</c:v>
                </c:pt>
                <c:pt idx="56">
                  <c:v>2010q1</c:v>
                </c:pt>
                <c:pt idx="57">
                  <c:v>2010q2</c:v>
                </c:pt>
                <c:pt idx="58">
                  <c:v>2010q3</c:v>
                </c:pt>
                <c:pt idx="59">
                  <c:v>2010q4</c:v>
                </c:pt>
                <c:pt idx="60">
                  <c:v>2011q1</c:v>
                </c:pt>
                <c:pt idx="61">
                  <c:v>2011q2</c:v>
                </c:pt>
                <c:pt idx="62">
                  <c:v>2011q3</c:v>
                </c:pt>
                <c:pt idx="63">
                  <c:v>2011q4</c:v>
                </c:pt>
                <c:pt idx="64">
                  <c:v>2012q1</c:v>
                </c:pt>
                <c:pt idx="65">
                  <c:v>2012q2</c:v>
                </c:pt>
                <c:pt idx="66">
                  <c:v>2012q3</c:v>
                </c:pt>
                <c:pt idx="67">
                  <c:v>2012q4</c:v>
                </c:pt>
                <c:pt idx="68">
                  <c:v>2013q1</c:v>
                </c:pt>
                <c:pt idx="69">
                  <c:v>2013q2</c:v>
                </c:pt>
                <c:pt idx="70">
                  <c:v>2013q3</c:v>
                </c:pt>
                <c:pt idx="71">
                  <c:v>2013q4</c:v>
                </c:pt>
                <c:pt idx="72">
                  <c:v>2014q1</c:v>
                </c:pt>
                <c:pt idx="73">
                  <c:v>2014q2</c:v>
                </c:pt>
                <c:pt idx="74">
                  <c:v>2014q3</c:v>
                </c:pt>
                <c:pt idx="75">
                  <c:v>2014q4</c:v>
                </c:pt>
                <c:pt idx="76">
                  <c:v>2015q1</c:v>
                </c:pt>
                <c:pt idx="77">
                  <c:v>2015q2</c:v>
                </c:pt>
                <c:pt idx="78">
                  <c:v>2015q3</c:v>
                </c:pt>
                <c:pt idx="79">
                  <c:v>2015q4</c:v>
                </c:pt>
                <c:pt idx="80">
                  <c:v>2016q1</c:v>
                </c:pt>
              </c:strCache>
            </c:strRef>
          </c:cat>
          <c:val>
            <c:numRef>
              <c:f>Quarterly!$F$101:$CH$101</c:f>
              <c:numCache>
                <c:formatCode>#,##0.00</c:formatCode>
                <c:ptCount val="81"/>
                <c:pt idx="0">
                  <c:v>13.094064071066253</c:v>
                </c:pt>
                <c:pt idx="1">
                  <c:v>17.548167917833815</c:v>
                </c:pt>
                <c:pt idx="2">
                  <c:v>11.241428566716694</c:v>
                </c:pt>
                <c:pt idx="3">
                  <c:v>12.490207804282035</c:v>
                </c:pt>
                <c:pt idx="4">
                  <c:v>11.66710400170096</c:v>
                </c:pt>
                <c:pt idx="5">
                  <c:v>12.22815174342777</c:v>
                </c:pt>
                <c:pt idx="6">
                  <c:v>11.515539002505552</c:v>
                </c:pt>
                <c:pt idx="7">
                  <c:v>8.9928006475876998</c:v>
                </c:pt>
                <c:pt idx="8">
                  <c:v>6.7484305414928683</c:v>
                </c:pt>
                <c:pt idx="9">
                  <c:v>6.1171424197177435</c:v>
                </c:pt>
                <c:pt idx="10">
                  <c:v>4.9187487894569104</c:v>
                </c:pt>
                <c:pt idx="11">
                  <c:v>3.1777256667525298</c:v>
                </c:pt>
                <c:pt idx="12">
                  <c:v>7.4270841161782037</c:v>
                </c:pt>
                <c:pt idx="13">
                  <c:v>6.0675262116357862</c:v>
                </c:pt>
                <c:pt idx="14">
                  <c:v>11.854749487566169</c:v>
                </c:pt>
                <c:pt idx="15">
                  <c:v>17.07969563283833</c:v>
                </c:pt>
                <c:pt idx="16">
                  <c:v>16.353815094868825</c:v>
                </c:pt>
                <c:pt idx="17">
                  <c:v>16.657747968194222</c:v>
                </c:pt>
                <c:pt idx="18">
                  <c:v>20.145449629214077</c:v>
                </c:pt>
                <c:pt idx="19">
                  <c:v>19.398153084117194</c:v>
                </c:pt>
                <c:pt idx="20">
                  <c:v>18.959982695399528</c:v>
                </c:pt>
                <c:pt idx="21">
                  <c:v>17.554842797994255</c:v>
                </c:pt>
                <c:pt idx="22">
                  <c:v>9.6677058233106479</c:v>
                </c:pt>
                <c:pt idx="23">
                  <c:v>12.409880101293307</c:v>
                </c:pt>
                <c:pt idx="24">
                  <c:v>17.772646342212596</c:v>
                </c:pt>
                <c:pt idx="25">
                  <c:v>21.205387423743993</c:v>
                </c:pt>
                <c:pt idx="26">
                  <c:v>24.156972152577396</c:v>
                </c:pt>
                <c:pt idx="27">
                  <c:v>23.848021807077295</c:v>
                </c:pt>
                <c:pt idx="28">
                  <c:v>14.218046513125548</c:v>
                </c:pt>
                <c:pt idx="29">
                  <c:v>8.0896738728238908</c:v>
                </c:pt>
                <c:pt idx="30">
                  <c:v>5.8490614019383029</c:v>
                </c:pt>
                <c:pt idx="31">
                  <c:v>3.2143600705328268</c:v>
                </c:pt>
                <c:pt idx="32">
                  <c:v>8.1452091900603811</c:v>
                </c:pt>
                <c:pt idx="33">
                  <c:v>8.5244099807722407</c:v>
                </c:pt>
                <c:pt idx="34">
                  <c:v>12.383184948011644</c:v>
                </c:pt>
                <c:pt idx="35">
                  <c:v>12.076120182930348</c:v>
                </c:pt>
                <c:pt idx="36">
                  <c:v>9.2730365984064527</c:v>
                </c:pt>
                <c:pt idx="37">
                  <c:v>11.299202467140887</c:v>
                </c:pt>
                <c:pt idx="38">
                  <c:v>10.432576222368143</c:v>
                </c:pt>
                <c:pt idx="39">
                  <c:v>11.303763796693179</c:v>
                </c:pt>
                <c:pt idx="40">
                  <c:v>9.7011059789404985</c:v>
                </c:pt>
                <c:pt idx="41">
                  <c:v>9.2840401105750434</c:v>
                </c:pt>
                <c:pt idx="42">
                  <c:v>15.543970110153907</c:v>
                </c:pt>
                <c:pt idx="43">
                  <c:v>14.063181558235074</c:v>
                </c:pt>
                <c:pt idx="44">
                  <c:v>20.387091231505515</c:v>
                </c:pt>
                <c:pt idx="45">
                  <c:v>17.020832802286826</c:v>
                </c:pt>
                <c:pt idx="46">
                  <c:v>11.927628038203503</c:v>
                </c:pt>
                <c:pt idx="47">
                  <c:v>13.736710398176452</c:v>
                </c:pt>
                <c:pt idx="48">
                  <c:v>10.903578591607594</c:v>
                </c:pt>
                <c:pt idx="49">
                  <c:v>16.502690287166239</c:v>
                </c:pt>
                <c:pt idx="50">
                  <c:v>14.876977539668296</c:v>
                </c:pt>
                <c:pt idx="51">
                  <c:v>10.068075680213729</c:v>
                </c:pt>
                <c:pt idx="52">
                  <c:v>8.3516534806641722</c:v>
                </c:pt>
                <c:pt idx="53">
                  <c:v>5.4949346856545764</c:v>
                </c:pt>
                <c:pt idx="54">
                  <c:v>1.4488371703387093</c:v>
                </c:pt>
                <c:pt idx="55">
                  <c:v>4.6666950386049679</c:v>
                </c:pt>
                <c:pt idx="56">
                  <c:v>4.9571417291875415</c:v>
                </c:pt>
                <c:pt idx="57">
                  <c:v>9.1535229731948142</c:v>
                </c:pt>
                <c:pt idx="58">
                  <c:v>7.2730755143048738</c:v>
                </c:pt>
                <c:pt idx="59">
                  <c:v>8.9614913755133028</c:v>
                </c:pt>
                <c:pt idx="60">
                  <c:v>7.4410548682401432</c:v>
                </c:pt>
                <c:pt idx="61">
                  <c:v>6.572753131581428</c:v>
                </c:pt>
                <c:pt idx="62">
                  <c:v>9.9081722273909634</c:v>
                </c:pt>
                <c:pt idx="63">
                  <c:v>9.3514332904560629</c:v>
                </c:pt>
                <c:pt idx="64">
                  <c:v>8.0032649812878116</c:v>
                </c:pt>
                <c:pt idx="65">
                  <c:v>8.1261631325653738</c:v>
                </c:pt>
                <c:pt idx="66">
                  <c:v>5.3304153185774803</c:v>
                </c:pt>
                <c:pt idx="67">
                  <c:v>4.4220056657790341</c:v>
                </c:pt>
                <c:pt idx="68">
                  <c:v>7.4338483169122558</c:v>
                </c:pt>
                <c:pt idx="69">
                  <c:v>7.1255414913453885</c:v>
                </c:pt>
                <c:pt idx="70">
                  <c:v>8.3833941542697179</c:v>
                </c:pt>
                <c:pt idx="71">
                  <c:v>8.1424490776435565</c:v>
                </c:pt>
                <c:pt idx="72">
                  <c:v>9.8599500250029539</c:v>
                </c:pt>
                <c:pt idx="73">
                  <c:v>5.869034997175512</c:v>
                </c:pt>
                <c:pt idx="74">
                  <c:v>5.6280743969202005</c:v>
                </c:pt>
                <c:pt idx="75">
                  <c:v>4.4506207512298088</c:v>
                </c:pt>
                <c:pt idx="76">
                  <c:v>2.6382327012100442</c:v>
                </c:pt>
                <c:pt idx="77">
                  <c:v>2.2248806576729723</c:v>
                </c:pt>
                <c:pt idx="78">
                  <c:v>0.96408204440515</c:v>
                </c:pt>
                <c:pt idx="79">
                  <c:v>1.6865167377119892</c:v>
                </c:pt>
                <c:pt idx="80">
                  <c:v>3.9691906089336157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Quarterly!$A$121</c:f>
              <c:strCache>
                <c:ptCount val="1"/>
                <c:pt idx="0">
                  <c:v>KZN - Annual Gross Operating Surplus</c:v>
                </c:pt>
              </c:strCache>
            </c:strRef>
          </c:tx>
          <c:marker>
            <c:symbol val="none"/>
          </c:marker>
          <c:cat>
            <c:strRef>
              <c:f>Quarterly!$F$85:$CH$85</c:f>
              <c:strCache>
                <c:ptCount val="81"/>
                <c:pt idx="0">
                  <c:v>1996q1</c:v>
                </c:pt>
                <c:pt idx="1">
                  <c:v>1996q2</c:v>
                </c:pt>
                <c:pt idx="2">
                  <c:v>1996q3</c:v>
                </c:pt>
                <c:pt idx="3">
                  <c:v>1996q4</c:v>
                </c:pt>
                <c:pt idx="4">
                  <c:v>1997q1</c:v>
                </c:pt>
                <c:pt idx="5">
                  <c:v>1997q2</c:v>
                </c:pt>
                <c:pt idx="6">
                  <c:v>1997q3</c:v>
                </c:pt>
                <c:pt idx="7">
                  <c:v>1997q4</c:v>
                </c:pt>
                <c:pt idx="8">
                  <c:v>1998q1</c:v>
                </c:pt>
                <c:pt idx="9">
                  <c:v>1998q2</c:v>
                </c:pt>
                <c:pt idx="10">
                  <c:v>1998q3</c:v>
                </c:pt>
                <c:pt idx="11">
                  <c:v>1998q4</c:v>
                </c:pt>
                <c:pt idx="12">
                  <c:v>1999q1</c:v>
                </c:pt>
                <c:pt idx="13">
                  <c:v>1999q2</c:v>
                </c:pt>
                <c:pt idx="14">
                  <c:v>1999q3</c:v>
                </c:pt>
                <c:pt idx="15">
                  <c:v>1999q4</c:v>
                </c:pt>
                <c:pt idx="16">
                  <c:v>2000q1</c:v>
                </c:pt>
                <c:pt idx="17">
                  <c:v>2000q2</c:v>
                </c:pt>
                <c:pt idx="18">
                  <c:v>2000q3</c:v>
                </c:pt>
                <c:pt idx="19">
                  <c:v>2000q4</c:v>
                </c:pt>
                <c:pt idx="20">
                  <c:v>2001q1</c:v>
                </c:pt>
                <c:pt idx="21">
                  <c:v>2001q2</c:v>
                </c:pt>
                <c:pt idx="22">
                  <c:v>2001q3</c:v>
                </c:pt>
                <c:pt idx="23">
                  <c:v>2001q4</c:v>
                </c:pt>
                <c:pt idx="24">
                  <c:v>2002q1</c:v>
                </c:pt>
                <c:pt idx="25">
                  <c:v>2002q2</c:v>
                </c:pt>
                <c:pt idx="26">
                  <c:v>2002q3</c:v>
                </c:pt>
                <c:pt idx="27">
                  <c:v>2002q4</c:v>
                </c:pt>
                <c:pt idx="28">
                  <c:v>2003q1</c:v>
                </c:pt>
                <c:pt idx="29">
                  <c:v>2003q2</c:v>
                </c:pt>
                <c:pt idx="30">
                  <c:v>2003q3</c:v>
                </c:pt>
                <c:pt idx="31">
                  <c:v>2003q4</c:v>
                </c:pt>
                <c:pt idx="32">
                  <c:v>2004q1</c:v>
                </c:pt>
                <c:pt idx="33">
                  <c:v>2004q2</c:v>
                </c:pt>
                <c:pt idx="34">
                  <c:v>2004q3</c:v>
                </c:pt>
                <c:pt idx="35">
                  <c:v>2004q4</c:v>
                </c:pt>
                <c:pt idx="36">
                  <c:v>2005q1</c:v>
                </c:pt>
                <c:pt idx="37">
                  <c:v>2005q2</c:v>
                </c:pt>
                <c:pt idx="38">
                  <c:v>2005q3</c:v>
                </c:pt>
                <c:pt idx="39">
                  <c:v>2005q4</c:v>
                </c:pt>
                <c:pt idx="40">
                  <c:v>2006q1</c:v>
                </c:pt>
                <c:pt idx="41">
                  <c:v>2006q2</c:v>
                </c:pt>
                <c:pt idx="42">
                  <c:v>2006q3</c:v>
                </c:pt>
                <c:pt idx="43">
                  <c:v>2006q4</c:v>
                </c:pt>
                <c:pt idx="44">
                  <c:v>2007q1</c:v>
                </c:pt>
                <c:pt idx="45">
                  <c:v>2007q2</c:v>
                </c:pt>
                <c:pt idx="46">
                  <c:v>2007q3</c:v>
                </c:pt>
                <c:pt idx="47">
                  <c:v>2007q4</c:v>
                </c:pt>
                <c:pt idx="48">
                  <c:v>2008q1</c:v>
                </c:pt>
                <c:pt idx="49">
                  <c:v>2008q2</c:v>
                </c:pt>
                <c:pt idx="50">
                  <c:v>2008q3</c:v>
                </c:pt>
                <c:pt idx="51">
                  <c:v>2008q4</c:v>
                </c:pt>
                <c:pt idx="52">
                  <c:v>2009q1</c:v>
                </c:pt>
                <c:pt idx="53">
                  <c:v>2009q2</c:v>
                </c:pt>
                <c:pt idx="54">
                  <c:v>2009q3</c:v>
                </c:pt>
                <c:pt idx="55">
                  <c:v>2009q4</c:v>
                </c:pt>
                <c:pt idx="56">
                  <c:v>2010q1</c:v>
                </c:pt>
                <c:pt idx="57">
                  <c:v>2010q2</c:v>
                </c:pt>
                <c:pt idx="58">
                  <c:v>2010q3</c:v>
                </c:pt>
                <c:pt idx="59">
                  <c:v>2010q4</c:v>
                </c:pt>
                <c:pt idx="60">
                  <c:v>2011q1</c:v>
                </c:pt>
                <c:pt idx="61">
                  <c:v>2011q2</c:v>
                </c:pt>
                <c:pt idx="62">
                  <c:v>2011q3</c:v>
                </c:pt>
                <c:pt idx="63">
                  <c:v>2011q4</c:v>
                </c:pt>
                <c:pt idx="64">
                  <c:v>2012q1</c:v>
                </c:pt>
                <c:pt idx="65">
                  <c:v>2012q2</c:v>
                </c:pt>
                <c:pt idx="66">
                  <c:v>2012q3</c:v>
                </c:pt>
                <c:pt idx="67">
                  <c:v>2012q4</c:v>
                </c:pt>
                <c:pt idx="68">
                  <c:v>2013q1</c:v>
                </c:pt>
                <c:pt idx="69">
                  <c:v>2013q2</c:v>
                </c:pt>
                <c:pt idx="70">
                  <c:v>2013q3</c:v>
                </c:pt>
                <c:pt idx="71">
                  <c:v>2013q4</c:v>
                </c:pt>
                <c:pt idx="72">
                  <c:v>2014q1</c:v>
                </c:pt>
                <c:pt idx="73">
                  <c:v>2014q2</c:v>
                </c:pt>
                <c:pt idx="74">
                  <c:v>2014q3</c:v>
                </c:pt>
                <c:pt idx="75">
                  <c:v>2014q4</c:v>
                </c:pt>
                <c:pt idx="76">
                  <c:v>2015q1</c:v>
                </c:pt>
                <c:pt idx="77">
                  <c:v>2015q2</c:v>
                </c:pt>
                <c:pt idx="78">
                  <c:v>2015q3</c:v>
                </c:pt>
                <c:pt idx="79">
                  <c:v>2015q4</c:v>
                </c:pt>
                <c:pt idx="80">
                  <c:v>2016q1</c:v>
                </c:pt>
              </c:strCache>
            </c:strRef>
          </c:cat>
          <c:val>
            <c:numRef>
              <c:f>Quarterly!$F$121:$CH$121</c:f>
              <c:numCache>
                <c:formatCode>#,##0.00</c:formatCode>
                <c:ptCount val="81"/>
                <c:pt idx="0">
                  <c:v>12.701452699474933</c:v>
                </c:pt>
                <c:pt idx="1">
                  <c:v>18.530334880596737</c:v>
                </c:pt>
                <c:pt idx="2">
                  <c:v>9.7523482231718841</c:v>
                </c:pt>
                <c:pt idx="3">
                  <c:v>11.04923381511631</c:v>
                </c:pt>
                <c:pt idx="4">
                  <c:v>11.903458141733033</c:v>
                </c:pt>
                <c:pt idx="5">
                  <c:v>12.310412891652112</c:v>
                </c:pt>
                <c:pt idx="6">
                  <c:v>11.493874306410959</c:v>
                </c:pt>
                <c:pt idx="7">
                  <c:v>8.5036874649942256</c:v>
                </c:pt>
                <c:pt idx="8">
                  <c:v>7.3642187545786619</c:v>
                </c:pt>
                <c:pt idx="9">
                  <c:v>5.2966163564514588</c:v>
                </c:pt>
                <c:pt idx="10">
                  <c:v>3.7580451780394415</c:v>
                </c:pt>
                <c:pt idx="11">
                  <c:v>0.78131811990104427</c:v>
                </c:pt>
                <c:pt idx="12">
                  <c:v>3.9323933537424347</c:v>
                </c:pt>
                <c:pt idx="13">
                  <c:v>3.9167190319357275</c:v>
                </c:pt>
                <c:pt idx="14">
                  <c:v>10.452917060908911</c:v>
                </c:pt>
                <c:pt idx="15">
                  <c:v>15.332217244287099</c:v>
                </c:pt>
                <c:pt idx="16">
                  <c:v>14.567285655522721</c:v>
                </c:pt>
                <c:pt idx="17">
                  <c:v>13.324106419397125</c:v>
                </c:pt>
                <c:pt idx="18">
                  <c:v>19.825775223836771</c:v>
                </c:pt>
                <c:pt idx="19">
                  <c:v>18.835300889225358</c:v>
                </c:pt>
                <c:pt idx="20">
                  <c:v>19.332838344531091</c:v>
                </c:pt>
                <c:pt idx="21">
                  <c:v>18.967941556480596</c:v>
                </c:pt>
                <c:pt idx="22">
                  <c:v>9.0861401325148154</c:v>
                </c:pt>
                <c:pt idx="23">
                  <c:v>13.699829815861861</c:v>
                </c:pt>
                <c:pt idx="24">
                  <c:v>15.327986240728755</c:v>
                </c:pt>
                <c:pt idx="25">
                  <c:v>19.256150090542757</c:v>
                </c:pt>
                <c:pt idx="26">
                  <c:v>21.340841786387571</c:v>
                </c:pt>
                <c:pt idx="27">
                  <c:v>21.546542451187655</c:v>
                </c:pt>
                <c:pt idx="28">
                  <c:v>16.483749815342126</c:v>
                </c:pt>
                <c:pt idx="29">
                  <c:v>10.653151063280781</c:v>
                </c:pt>
                <c:pt idx="30">
                  <c:v>8.0766919323383863</c:v>
                </c:pt>
                <c:pt idx="31">
                  <c:v>5.498257266190933</c:v>
                </c:pt>
                <c:pt idx="32">
                  <c:v>8.6216625453857763</c:v>
                </c:pt>
                <c:pt idx="33">
                  <c:v>8.3839505938501997</c:v>
                </c:pt>
                <c:pt idx="34">
                  <c:v>13.012853809281491</c:v>
                </c:pt>
                <c:pt idx="35">
                  <c:v>11.80691498525567</c:v>
                </c:pt>
                <c:pt idx="36">
                  <c:v>9.7995027199905795</c:v>
                </c:pt>
                <c:pt idx="37">
                  <c:v>8.9774045612757103</c:v>
                </c:pt>
                <c:pt idx="38">
                  <c:v>9.6883120471570265</c:v>
                </c:pt>
                <c:pt idx="39">
                  <c:v>10.744511581443533</c:v>
                </c:pt>
                <c:pt idx="40">
                  <c:v>8.6275465615179563</c:v>
                </c:pt>
                <c:pt idx="41">
                  <c:v>8.6721008390731882</c:v>
                </c:pt>
                <c:pt idx="42">
                  <c:v>13.091427271405395</c:v>
                </c:pt>
                <c:pt idx="43">
                  <c:v>11.700730901850504</c:v>
                </c:pt>
                <c:pt idx="44">
                  <c:v>18.90578962053883</c:v>
                </c:pt>
                <c:pt idx="45">
                  <c:v>16.896039193987324</c:v>
                </c:pt>
                <c:pt idx="46">
                  <c:v>12.778249434699468</c:v>
                </c:pt>
                <c:pt idx="47">
                  <c:v>13.460938915346865</c:v>
                </c:pt>
                <c:pt idx="48">
                  <c:v>10.688775837370116</c:v>
                </c:pt>
                <c:pt idx="49">
                  <c:v>16.542818491239231</c:v>
                </c:pt>
                <c:pt idx="50">
                  <c:v>13.766819862486113</c:v>
                </c:pt>
                <c:pt idx="51">
                  <c:v>8.9594478235564008</c:v>
                </c:pt>
                <c:pt idx="52">
                  <c:v>8.5179087542530993</c:v>
                </c:pt>
                <c:pt idx="53">
                  <c:v>5.5999544618236401</c:v>
                </c:pt>
                <c:pt idx="54">
                  <c:v>0.81010210242767022</c:v>
                </c:pt>
                <c:pt idx="55">
                  <c:v>4.3576181026003775</c:v>
                </c:pt>
                <c:pt idx="56">
                  <c:v>4.8122824733189917</c:v>
                </c:pt>
                <c:pt idx="57">
                  <c:v>8.3518024546930931</c:v>
                </c:pt>
                <c:pt idx="58">
                  <c:v>5.1465570036013863</c:v>
                </c:pt>
                <c:pt idx="59">
                  <c:v>6.3894242427988717</c:v>
                </c:pt>
                <c:pt idx="60">
                  <c:v>5.3861180273704488</c:v>
                </c:pt>
                <c:pt idx="61">
                  <c:v>6.4790535629277501</c:v>
                </c:pt>
                <c:pt idx="62">
                  <c:v>10.790908085409235</c:v>
                </c:pt>
                <c:pt idx="63">
                  <c:v>9.5041431635653986</c:v>
                </c:pt>
                <c:pt idx="64">
                  <c:v>7.8756825454294672</c:v>
                </c:pt>
                <c:pt idx="65">
                  <c:v>7.9594220856867599</c:v>
                </c:pt>
                <c:pt idx="66">
                  <c:v>4.6779405933218543</c:v>
                </c:pt>
                <c:pt idx="67">
                  <c:v>5.3142054706794006</c:v>
                </c:pt>
                <c:pt idx="68">
                  <c:v>7.3327134462099668</c:v>
                </c:pt>
                <c:pt idx="69">
                  <c:v>8.2672415802027341</c:v>
                </c:pt>
                <c:pt idx="70">
                  <c:v>8.7524107112139049</c:v>
                </c:pt>
                <c:pt idx="71">
                  <c:v>8.6083862424928643</c:v>
                </c:pt>
                <c:pt idx="72">
                  <c:v>11.136470129892032</c:v>
                </c:pt>
                <c:pt idx="73">
                  <c:v>7.51121762986135</c:v>
                </c:pt>
                <c:pt idx="74">
                  <c:v>7.9875661563891214</c:v>
                </c:pt>
                <c:pt idx="75">
                  <c:v>5.9249932823496128</c:v>
                </c:pt>
                <c:pt idx="76">
                  <c:v>3.8778697479365012</c:v>
                </c:pt>
                <c:pt idx="77">
                  <c:v>1.9451203887241204</c:v>
                </c:pt>
                <c:pt idx="78">
                  <c:v>1.1219551947611204</c:v>
                </c:pt>
                <c:pt idx="79">
                  <c:v>2.1116248186856201</c:v>
                </c:pt>
                <c:pt idx="80">
                  <c:v>5.0871229561881259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396224"/>
        <c:axId val="459397760"/>
      </c:lineChart>
      <c:catAx>
        <c:axId val="45939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ZA"/>
            </a:pPr>
            <a:endParaRPr lang="en-US"/>
          </a:p>
        </c:txPr>
        <c:crossAx val="459397760"/>
        <c:crosses val="autoZero"/>
        <c:auto val="1"/>
        <c:lblAlgn val="ctr"/>
        <c:lblOffset val="100"/>
        <c:tickMarkSkip val="1"/>
        <c:noMultiLvlLbl val="0"/>
      </c:catAx>
      <c:valAx>
        <c:axId val="459397760"/>
        <c:scaling>
          <c:orientation val="minMax"/>
        </c:scaling>
        <c:delete val="0"/>
        <c:axPos val="l"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lang="en-ZA"/>
            </a:pPr>
            <a:endParaRPr lang="en-US"/>
          </a:p>
        </c:txPr>
        <c:crossAx val="4593962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9705388062233653"/>
          <c:y val="2.407463112054814E-2"/>
          <c:w val="0.29273973833118494"/>
          <c:h val="0.12231796868088105"/>
        </c:manualLayout>
      </c:layout>
      <c:overlay val="0"/>
      <c:txPr>
        <a:bodyPr/>
        <a:lstStyle/>
        <a:p>
          <a:pPr>
            <a:defRPr lang="en-ZA" sz="1200"/>
          </a:pPr>
          <a:endParaRPr lang="en-US"/>
        </a:p>
      </c:txPr>
    </c:legend>
    <c:plotVisOnly val="1"/>
    <c:dispBlanksAs val="gap"/>
    <c:showDLblsOverMax val="0"/>
  </c:chart>
  <c:spPr>
    <a:solidFill>
      <a:srgbClr val="9BBB59">
        <a:lumMod val="40000"/>
        <a:lumOff val="60000"/>
      </a:srgbClr>
    </a:solidFill>
  </c:spPr>
  <c:printSettings>
    <c:headerFooter/>
    <c:pageMargins b="0.7500000000000081" l="0.70000000000000062" r="0.70000000000000062" t="0.7500000000000081" header="0.30000000000000032" footer="0.30000000000000032"/>
    <c:pageSetup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545517598351892E-2"/>
          <c:y val="8.6378877665070963E-2"/>
          <c:w val="0.91396176342596147"/>
          <c:h val="0.79734348613911665"/>
        </c:manualLayout>
      </c:layout>
      <c:lineChart>
        <c:grouping val="standard"/>
        <c:varyColors val="0"/>
        <c:ser>
          <c:idx val="0"/>
          <c:order val="0"/>
          <c:tx>
            <c:strRef>
              <c:f>'Growth Rates Annual'!$C$2</c:f>
              <c:strCache>
                <c:ptCount val="1"/>
                <c:pt idx="0">
                  <c:v>Agriculture, forestry and fishing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'Prov Contributions'!$A$3:$A$22</c:f>
              <c:numCache>
                <c:formatCode>General</c:formatCode>
                <c:ptCount val="2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</c:numCache>
            </c:numRef>
          </c:cat>
          <c:val>
            <c:numRef>
              <c:f>'National Contributions'!$C$3:$C$23</c:f>
              <c:numCache>
                <c:formatCode>0.00</c:formatCode>
                <c:ptCount val="21"/>
                <c:pt idx="0">
                  <c:v>28.484107532779397</c:v>
                </c:pt>
                <c:pt idx="1">
                  <c:v>26.516077459682357</c:v>
                </c:pt>
                <c:pt idx="2">
                  <c:v>26.162530967418562</c:v>
                </c:pt>
                <c:pt idx="3">
                  <c:v>27.989525729779469</c:v>
                </c:pt>
                <c:pt idx="4">
                  <c:v>25.552196136482912</c:v>
                </c:pt>
                <c:pt idx="5">
                  <c:v>25.25594346795253</c:v>
                </c:pt>
                <c:pt idx="6">
                  <c:v>26.134988897595377</c:v>
                </c:pt>
                <c:pt idx="7">
                  <c:v>25.574060242653662</c:v>
                </c:pt>
                <c:pt idx="8">
                  <c:v>26.90855269362325</c:v>
                </c:pt>
                <c:pt idx="9">
                  <c:v>26.78734537466671</c:v>
                </c:pt>
                <c:pt idx="10">
                  <c:v>24.433353419922451</c:v>
                </c:pt>
                <c:pt idx="11">
                  <c:v>26.064320754882797</c:v>
                </c:pt>
                <c:pt idx="12">
                  <c:v>26.660136563759263</c:v>
                </c:pt>
                <c:pt idx="13">
                  <c:v>27.142303040768624</c:v>
                </c:pt>
                <c:pt idx="14">
                  <c:v>26.738879556441287</c:v>
                </c:pt>
                <c:pt idx="15">
                  <c:v>27.000807674916345</c:v>
                </c:pt>
                <c:pt idx="16">
                  <c:v>29.095245246811928</c:v>
                </c:pt>
                <c:pt idx="17">
                  <c:v>27.116948806263377</c:v>
                </c:pt>
                <c:pt idx="18">
                  <c:v>27.292386814826802</c:v>
                </c:pt>
                <c:pt idx="19">
                  <c:v>27.397761856671394</c:v>
                </c:pt>
                <c:pt idx="20">
                  <c:v>27.440338325988524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'Growth Rates Annual'!$D$2</c:f>
              <c:strCache>
                <c:ptCount val="1"/>
                <c:pt idx="0">
                  <c:v>Mining and quarrying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'Prov Contributions'!$A$3:$A$22</c:f>
              <c:numCache>
                <c:formatCode>General</c:formatCode>
                <c:ptCount val="2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</c:numCache>
            </c:numRef>
          </c:cat>
          <c:val>
            <c:numRef>
              <c:f>'National Contributions'!$D$3:$D$23</c:f>
              <c:numCache>
                <c:formatCode>0.00</c:formatCode>
                <c:ptCount val="21"/>
                <c:pt idx="0">
                  <c:v>3.6510194297312637</c:v>
                </c:pt>
                <c:pt idx="1">
                  <c:v>3.7487715841135687</c:v>
                </c:pt>
                <c:pt idx="2">
                  <c:v>3.7268282207674508</c:v>
                </c:pt>
                <c:pt idx="3">
                  <c:v>3.6801502569131137</c:v>
                </c:pt>
                <c:pt idx="4">
                  <c:v>3.481293918636192</c:v>
                </c:pt>
                <c:pt idx="5">
                  <c:v>3.4925792867157011</c:v>
                </c:pt>
                <c:pt idx="6">
                  <c:v>3.5233660556917581</c:v>
                </c:pt>
                <c:pt idx="7">
                  <c:v>3.5004612763390126</c:v>
                </c:pt>
                <c:pt idx="8">
                  <c:v>3.584270745849647</c:v>
                </c:pt>
                <c:pt idx="9">
                  <c:v>3.6016846909720264</c:v>
                </c:pt>
                <c:pt idx="10">
                  <c:v>3.3420140470312139</c:v>
                </c:pt>
                <c:pt idx="11">
                  <c:v>3.2495595729638791</c:v>
                </c:pt>
                <c:pt idx="12">
                  <c:v>3.351893414889044</c:v>
                </c:pt>
                <c:pt idx="13">
                  <c:v>3.3093611016857505</c:v>
                </c:pt>
                <c:pt idx="14">
                  <c:v>3.3935351959871651</c:v>
                </c:pt>
                <c:pt idx="15">
                  <c:v>3.4565864009964233</c:v>
                </c:pt>
                <c:pt idx="16">
                  <c:v>3.4511953590677038</c:v>
                </c:pt>
                <c:pt idx="17">
                  <c:v>3.3686885075983271</c:v>
                </c:pt>
                <c:pt idx="18">
                  <c:v>3.3885433300374026</c:v>
                </c:pt>
                <c:pt idx="19">
                  <c:v>3.3946516492287961</c:v>
                </c:pt>
                <c:pt idx="20">
                  <c:v>3.4088667404859692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0395648"/>
        <c:axId val="400397440"/>
      </c:lineChart>
      <c:catAx>
        <c:axId val="40039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ZA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00397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0397440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ZA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003956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038978082285145"/>
          <c:y val="1.6611295681063183E-2"/>
          <c:w val="0.75162388792310952"/>
          <c:h val="0.1063122923588039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ZA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gradFill>
      <a:gsLst>
        <a:gs pos="0">
          <a:srgbClr val="FFEFD1"/>
        </a:gs>
        <a:gs pos="64999">
          <a:srgbClr val="F0EBD5"/>
        </a:gs>
        <a:gs pos="100000">
          <a:srgbClr val="D1C39F"/>
        </a:gs>
      </a:gsLst>
      <a:lin ang="5400000" scaled="0"/>
    </a:gra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788" r="0.75000000000000788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416531604539875E-2"/>
          <c:y val="8.6092715231787992E-2"/>
          <c:w val="0.91410048622366291"/>
          <c:h val="0.79801324503311255"/>
        </c:manualLayout>
      </c:layout>
      <c:lineChart>
        <c:grouping val="standard"/>
        <c:varyColors val="0"/>
        <c:ser>
          <c:idx val="0"/>
          <c:order val="0"/>
          <c:tx>
            <c:strRef>
              <c:f>'Growth Rates Annual'!$F$2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'Prov Contributions'!$A$3:$A$22</c:f>
              <c:numCache>
                <c:formatCode>General</c:formatCode>
                <c:ptCount val="2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</c:numCache>
            </c:numRef>
          </c:cat>
          <c:val>
            <c:numRef>
              <c:f>'National Contributions'!$F$3:$F$23</c:f>
              <c:numCache>
                <c:formatCode>0.00</c:formatCode>
                <c:ptCount val="21"/>
                <c:pt idx="0">
                  <c:v>20.531588336186381</c:v>
                </c:pt>
                <c:pt idx="1">
                  <c:v>20.602049043984341</c:v>
                </c:pt>
                <c:pt idx="2">
                  <c:v>20.592215651305096</c:v>
                </c:pt>
                <c:pt idx="3">
                  <c:v>20.540598383398041</c:v>
                </c:pt>
                <c:pt idx="4">
                  <c:v>20.753177582502737</c:v>
                </c:pt>
                <c:pt idx="5">
                  <c:v>20.858719662864704</c:v>
                </c:pt>
                <c:pt idx="6">
                  <c:v>20.820556909152742</c:v>
                </c:pt>
                <c:pt idx="7">
                  <c:v>20.789988814872796</c:v>
                </c:pt>
                <c:pt idx="8">
                  <c:v>20.917481174141191</c:v>
                </c:pt>
                <c:pt idx="9">
                  <c:v>20.877355942705456</c:v>
                </c:pt>
                <c:pt idx="10">
                  <c:v>20.870401581980339</c:v>
                </c:pt>
                <c:pt idx="11">
                  <c:v>20.791574322577706</c:v>
                </c:pt>
                <c:pt idx="12">
                  <c:v>20.805720767731621</c:v>
                </c:pt>
                <c:pt idx="13">
                  <c:v>20.789956098592342</c:v>
                </c:pt>
                <c:pt idx="14">
                  <c:v>20.841308027542343</c:v>
                </c:pt>
                <c:pt idx="15">
                  <c:v>20.921560031461649</c:v>
                </c:pt>
                <c:pt idx="16">
                  <c:v>20.894469947704593</c:v>
                </c:pt>
                <c:pt idx="17">
                  <c:v>20.840764865935043</c:v>
                </c:pt>
                <c:pt idx="18">
                  <c:v>20.848963289827932</c:v>
                </c:pt>
                <c:pt idx="19">
                  <c:v>20.856170376843984</c:v>
                </c:pt>
                <c:pt idx="20">
                  <c:v>20.867206089885926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'Growth Rates Annual'!$G$2</c:f>
              <c:strCache>
                <c:ptCount val="1"/>
                <c:pt idx="0">
                  <c:v>Electricity, gas and water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'Prov Contributions'!$A$3:$A$22</c:f>
              <c:numCache>
                <c:formatCode>General</c:formatCode>
                <c:ptCount val="2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</c:numCache>
            </c:numRef>
          </c:cat>
          <c:val>
            <c:numRef>
              <c:f>'National Contributions'!$G$3:$G$23</c:f>
              <c:numCache>
                <c:formatCode>0.00</c:formatCode>
                <c:ptCount val="21"/>
                <c:pt idx="0">
                  <c:v>15.649942127085273</c:v>
                </c:pt>
                <c:pt idx="1">
                  <c:v>15.492885621600475</c:v>
                </c:pt>
                <c:pt idx="2">
                  <c:v>15.424887777944093</c:v>
                </c:pt>
                <c:pt idx="3">
                  <c:v>15.45590894059257</c:v>
                </c:pt>
                <c:pt idx="4">
                  <c:v>15.506313141537051</c:v>
                </c:pt>
                <c:pt idx="5">
                  <c:v>15.735791467394266</c:v>
                </c:pt>
                <c:pt idx="6">
                  <c:v>16.132189023375389</c:v>
                </c:pt>
                <c:pt idx="7">
                  <c:v>16.218726121431651</c:v>
                </c:pt>
                <c:pt idx="8">
                  <c:v>15.917854721694782</c:v>
                </c:pt>
                <c:pt idx="9">
                  <c:v>16.072764347061486</c:v>
                </c:pt>
                <c:pt idx="10">
                  <c:v>16.250490786063239</c:v>
                </c:pt>
                <c:pt idx="11">
                  <c:v>16.293038143557446</c:v>
                </c:pt>
                <c:pt idx="12">
                  <c:v>16.28017748892449</c:v>
                </c:pt>
                <c:pt idx="13">
                  <c:v>16.120777942002174</c:v>
                </c:pt>
                <c:pt idx="14">
                  <c:v>15.707338890023109</c:v>
                </c:pt>
                <c:pt idx="15">
                  <c:v>15.519517652476612</c:v>
                </c:pt>
                <c:pt idx="16">
                  <c:v>15.462636449526284</c:v>
                </c:pt>
                <c:pt idx="17">
                  <c:v>15.897247761085019</c:v>
                </c:pt>
                <c:pt idx="18">
                  <c:v>15.831282697339617</c:v>
                </c:pt>
                <c:pt idx="19">
                  <c:v>15.756466898742138</c:v>
                </c:pt>
                <c:pt idx="20">
                  <c:v>15.695748391532129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'Prov Contributions'!$H$2</c:f>
              <c:strCache>
                <c:ptCount val="1"/>
                <c:pt idx="0">
                  <c:v>Construction</c:v>
                </c:pt>
              </c:strCache>
            </c:strRef>
          </c:tx>
          <c:spPr>
            <a:ln w="254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'Prov Contributions'!$A$3:$A$22</c:f>
              <c:numCache>
                <c:formatCode>General</c:formatCode>
                <c:ptCount val="2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</c:numCache>
            </c:numRef>
          </c:cat>
          <c:val>
            <c:numRef>
              <c:f>'National Contributions'!$H$3:$H$23</c:f>
              <c:numCache>
                <c:formatCode>0.00</c:formatCode>
                <c:ptCount val="21"/>
                <c:pt idx="0">
                  <c:v>23.584052232891121</c:v>
                </c:pt>
                <c:pt idx="1">
                  <c:v>22.71794372560375</c:v>
                </c:pt>
                <c:pt idx="2">
                  <c:v>23.217907618418039</c:v>
                </c:pt>
                <c:pt idx="3">
                  <c:v>21.895444354414664</c:v>
                </c:pt>
                <c:pt idx="4">
                  <c:v>20.93226054530512</c:v>
                </c:pt>
                <c:pt idx="5">
                  <c:v>20.83748692574768</c:v>
                </c:pt>
                <c:pt idx="6">
                  <c:v>24.864222834197221</c:v>
                </c:pt>
                <c:pt idx="7">
                  <c:v>19.163256896753627</c:v>
                </c:pt>
                <c:pt idx="8">
                  <c:v>18.845882664446421</c:v>
                </c:pt>
                <c:pt idx="9">
                  <c:v>18.966101385498813</c:v>
                </c:pt>
                <c:pt idx="10">
                  <c:v>19.260466429774436</c:v>
                </c:pt>
                <c:pt idx="11">
                  <c:v>18.796395606272803</c:v>
                </c:pt>
                <c:pt idx="12">
                  <c:v>18.734172381050701</c:v>
                </c:pt>
                <c:pt idx="13">
                  <c:v>18.77961275590043</c:v>
                </c:pt>
                <c:pt idx="14">
                  <c:v>18.944957299638492</c:v>
                </c:pt>
                <c:pt idx="15">
                  <c:v>19.120065992047095</c:v>
                </c:pt>
                <c:pt idx="16">
                  <c:v>19.134846934375805</c:v>
                </c:pt>
                <c:pt idx="17">
                  <c:v>18.918341828214221</c:v>
                </c:pt>
                <c:pt idx="18">
                  <c:v>18.938666198537788</c:v>
                </c:pt>
                <c:pt idx="19">
                  <c:v>18.972748501452305</c:v>
                </c:pt>
                <c:pt idx="20">
                  <c:v>19.004937792377618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2524800"/>
        <c:axId val="402534784"/>
      </c:lineChart>
      <c:catAx>
        <c:axId val="40252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ZA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02534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2534784"/>
        <c:scaling>
          <c:orientation val="minMax"/>
          <c:min val="10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ZA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025248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021069692058352"/>
          <c:y val="1.6556291390728482E-2"/>
          <c:w val="0.75040518638573783"/>
          <c:h val="0.105960264900662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ZA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gradFill>
      <a:gsLst>
        <a:gs pos="0">
          <a:srgbClr val="FFEFD1"/>
        </a:gs>
        <a:gs pos="64999">
          <a:srgbClr val="F0EBD5"/>
        </a:gs>
        <a:gs pos="100000">
          <a:srgbClr val="D1C39F"/>
        </a:gs>
      </a:gsLst>
      <a:lin ang="5400000" scaled="0"/>
    </a:gra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788" r="0.75000000000000788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416531604539875E-2"/>
          <c:y val="8.6092715231787992E-2"/>
          <c:w val="0.91410048622366291"/>
          <c:h val="0.79801324503311255"/>
        </c:manualLayout>
      </c:layout>
      <c:lineChart>
        <c:grouping val="standard"/>
        <c:varyColors val="0"/>
        <c:ser>
          <c:idx val="0"/>
          <c:order val="0"/>
          <c:tx>
            <c:strRef>
              <c:f>'Growth Rates Annual'!$J$2</c:f>
              <c:strCache>
                <c:ptCount val="1"/>
                <c:pt idx="0">
                  <c:v>Wholesale &amp; retail trade; hotels &amp; restaurants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'Prov Contributions'!$A$3:$A$22</c:f>
              <c:numCache>
                <c:formatCode>General</c:formatCode>
                <c:ptCount val="2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</c:numCache>
            </c:numRef>
          </c:cat>
          <c:val>
            <c:numRef>
              <c:f>'National Contributions'!$J$3:$J$23</c:f>
              <c:numCache>
                <c:formatCode>0.00</c:formatCode>
                <c:ptCount val="21"/>
                <c:pt idx="0">
                  <c:v>15.423484412363431</c:v>
                </c:pt>
                <c:pt idx="1">
                  <c:v>15.207383527047059</c:v>
                </c:pt>
                <c:pt idx="2">
                  <c:v>15.23074326328547</c:v>
                </c:pt>
                <c:pt idx="3">
                  <c:v>15.167734032575819</c:v>
                </c:pt>
                <c:pt idx="4">
                  <c:v>15.126970968071237</c:v>
                </c:pt>
                <c:pt idx="5">
                  <c:v>15.182907083725484</c:v>
                </c:pt>
                <c:pt idx="6">
                  <c:v>16.063728419991687</c:v>
                </c:pt>
                <c:pt idx="7">
                  <c:v>16.087175530191978</c:v>
                </c:pt>
                <c:pt idx="8">
                  <c:v>16.213031082039596</c:v>
                </c:pt>
                <c:pt idx="9">
                  <c:v>16.219025064576609</c:v>
                </c:pt>
                <c:pt idx="10">
                  <c:v>16.131429534533993</c:v>
                </c:pt>
                <c:pt idx="11">
                  <c:v>16.198448668477859</c:v>
                </c:pt>
                <c:pt idx="12">
                  <c:v>16.273967919977871</c:v>
                </c:pt>
                <c:pt idx="13">
                  <c:v>16.227608164993359</c:v>
                </c:pt>
                <c:pt idx="14">
                  <c:v>16.444858434972158</c:v>
                </c:pt>
                <c:pt idx="15">
                  <c:v>16.457493695431307</c:v>
                </c:pt>
                <c:pt idx="16">
                  <c:v>16.60343022655945</c:v>
                </c:pt>
                <c:pt idx="17">
                  <c:v>16.367634518402003</c:v>
                </c:pt>
                <c:pt idx="18">
                  <c:v>16.395832160056028</c:v>
                </c:pt>
                <c:pt idx="19">
                  <c:v>16.416142866735719</c:v>
                </c:pt>
                <c:pt idx="20">
                  <c:v>16.447565317026108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'Growth Rates Annual'!$K$2</c:f>
              <c:strCache>
                <c:ptCount val="1"/>
                <c:pt idx="0">
                  <c:v>Transport , storage and communication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'Prov Contributions'!$A$3:$A$22</c:f>
              <c:numCache>
                <c:formatCode>General</c:formatCode>
                <c:ptCount val="2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</c:numCache>
            </c:numRef>
          </c:cat>
          <c:val>
            <c:numRef>
              <c:f>'National Contributions'!$K$3:$K$23</c:f>
              <c:numCache>
                <c:formatCode>0.00</c:formatCode>
                <c:ptCount val="21"/>
                <c:pt idx="0">
                  <c:v>22.18834344452447</c:v>
                </c:pt>
                <c:pt idx="1">
                  <c:v>21.867724716744018</c:v>
                </c:pt>
                <c:pt idx="2">
                  <c:v>21.470903499104242</c:v>
                </c:pt>
                <c:pt idx="3">
                  <c:v>21.314974164605811</c:v>
                </c:pt>
                <c:pt idx="4">
                  <c:v>20.990800188194232</c:v>
                </c:pt>
                <c:pt idx="5">
                  <c:v>20.621754933959668</c:v>
                </c:pt>
                <c:pt idx="6">
                  <c:v>20.421253891670744</c:v>
                </c:pt>
                <c:pt idx="7">
                  <c:v>20.487790042689586</c:v>
                </c:pt>
                <c:pt idx="8">
                  <c:v>20.611702240152155</c:v>
                </c:pt>
                <c:pt idx="9">
                  <c:v>20.531451127129515</c:v>
                </c:pt>
                <c:pt idx="10">
                  <c:v>20.652591597715258</c:v>
                </c:pt>
                <c:pt idx="11">
                  <c:v>20.669164723771917</c:v>
                </c:pt>
                <c:pt idx="12">
                  <c:v>20.82145572212022</c:v>
                </c:pt>
                <c:pt idx="13">
                  <c:v>20.86629684054099</c:v>
                </c:pt>
                <c:pt idx="14">
                  <c:v>20.927811711108951</c:v>
                </c:pt>
                <c:pt idx="15">
                  <c:v>21.035679838033779</c:v>
                </c:pt>
                <c:pt idx="16">
                  <c:v>20.985981122857762</c:v>
                </c:pt>
                <c:pt idx="17">
                  <c:v>20.884398326405602</c:v>
                </c:pt>
                <c:pt idx="18">
                  <c:v>20.920270593511219</c:v>
                </c:pt>
                <c:pt idx="19">
                  <c:v>20.93673973874305</c:v>
                </c:pt>
                <c:pt idx="20">
                  <c:v>20.94848022177673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'Prov Contributions'!$L$2</c:f>
              <c:strCache>
                <c:ptCount val="1"/>
                <c:pt idx="0">
                  <c:v>Finance, real estate and business services</c:v>
                </c:pt>
              </c:strCache>
            </c:strRef>
          </c:tx>
          <c:spPr>
            <a:ln w="25400">
              <a:solidFill>
                <a:schemeClr val="tx2">
                  <a:lumMod val="60000"/>
                  <a:lumOff val="40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'Prov Contributions'!$A$3:$A$22</c:f>
              <c:numCache>
                <c:formatCode>General</c:formatCode>
                <c:ptCount val="2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</c:numCache>
            </c:numRef>
          </c:cat>
          <c:val>
            <c:numRef>
              <c:f>'National Contributions'!$L$3:$L$23</c:f>
              <c:numCache>
                <c:formatCode>0.00</c:formatCode>
                <c:ptCount val="21"/>
                <c:pt idx="0">
                  <c:v>13.60419158464318</c:v>
                </c:pt>
                <c:pt idx="1">
                  <c:v>13.62559651992459</c:v>
                </c:pt>
                <c:pt idx="2">
                  <c:v>13.553629436552544</c:v>
                </c:pt>
                <c:pt idx="3">
                  <c:v>13.663783593618373</c:v>
                </c:pt>
                <c:pt idx="4">
                  <c:v>13.797944987378422</c:v>
                </c:pt>
                <c:pt idx="5">
                  <c:v>13.475835914915004</c:v>
                </c:pt>
                <c:pt idx="6">
                  <c:v>13.051384603733796</c:v>
                </c:pt>
                <c:pt idx="7">
                  <c:v>12.901069560633097</c:v>
                </c:pt>
                <c:pt idx="8">
                  <c:v>13.00561351621465</c:v>
                </c:pt>
                <c:pt idx="9">
                  <c:v>13.026332607491685</c:v>
                </c:pt>
                <c:pt idx="10">
                  <c:v>13.635084668633443</c:v>
                </c:pt>
                <c:pt idx="11">
                  <c:v>13.388254349515757</c:v>
                </c:pt>
                <c:pt idx="12">
                  <c:v>13.396457455027061</c:v>
                </c:pt>
                <c:pt idx="13">
                  <c:v>13.429065947180405</c:v>
                </c:pt>
                <c:pt idx="14">
                  <c:v>13.507346187763424</c:v>
                </c:pt>
                <c:pt idx="15">
                  <c:v>13.506980011272155</c:v>
                </c:pt>
                <c:pt idx="16">
                  <c:v>13.511602212511379</c:v>
                </c:pt>
                <c:pt idx="17">
                  <c:v>13.456617693878362</c:v>
                </c:pt>
                <c:pt idx="18">
                  <c:v>13.468011584605463</c:v>
                </c:pt>
                <c:pt idx="19">
                  <c:v>13.479937272868531</c:v>
                </c:pt>
                <c:pt idx="20">
                  <c:v>13.488415827149886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'Prov Contributions'!$M$2</c:f>
              <c:strCache>
                <c:ptCount val="1"/>
                <c:pt idx="0">
                  <c:v>Personal services</c:v>
                </c:pt>
              </c:strCache>
            </c:strRef>
          </c:tx>
          <c:spPr>
            <a:ln w="254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'Prov Contributions'!$A$3:$A$22</c:f>
              <c:numCache>
                <c:formatCode>General</c:formatCode>
                <c:ptCount val="2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</c:numCache>
            </c:numRef>
          </c:cat>
          <c:val>
            <c:numRef>
              <c:f>'National Contributions'!$M$3:$M$23</c:f>
              <c:numCache>
                <c:formatCode>0.00</c:formatCode>
                <c:ptCount val="21"/>
                <c:pt idx="0">
                  <c:v>16.535269075572423</c:v>
                </c:pt>
                <c:pt idx="1">
                  <c:v>16.533573654548618</c:v>
                </c:pt>
                <c:pt idx="2">
                  <c:v>16.527701036506965</c:v>
                </c:pt>
                <c:pt idx="3">
                  <c:v>16.528261954543076</c:v>
                </c:pt>
                <c:pt idx="4">
                  <c:v>16.494045782506035</c:v>
                </c:pt>
                <c:pt idx="5">
                  <c:v>16.476538480913781</c:v>
                </c:pt>
                <c:pt idx="6">
                  <c:v>16.480987068717546</c:v>
                </c:pt>
                <c:pt idx="7">
                  <c:v>16.472379324033156</c:v>
                </c:pt>
                <c:pt idx="8">
                  <c:v>16.465875823709641</c:v>
                </c:pt>
                <c:pt idx="9">
                  <c:v>16.465285094674613</c:v>
                </c:pt>
                <c:pt idx="10">
                  <c:v>16.390690123469071</c:v>
                </c:pt>
                <c:pt idx="11">
                  <c:v>16.419301944018226</c:v>
                </c:pt>
                <c:pt idx="12">
                  <c:v>16.403251644686776</c:v>
                </c:pt>
                <c:pt idx="13">
                  <c:v>16.372564296726321</c:v>
                </c:pt>
                <c:pt idx="14">
                  <c:v>16.491968319438879</c:v>
                </c:pt>
                <c:pt idx="15">
                  <c:v>16.530521064943876</c:v>
                </c:pt>
                <c:pt idx="16">
                  <c:v>16.574025688709675</c:v>
                </c:pt>
                <c:pt idx="17">
                  <c:v>16.465272159753962</c:v>
                </c:pt>
                <c:pt idx="18">
                  <c:v>16.472933862376582</c:v>
                </c:pt>
                <c:pt idx="19">
                  <c:v>16.484547565324885</c:v>
                </c:pt>
                <c:pt idx="20">
                  <c:v>16.503211443424643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'Prov Contributions'!$N$2</c:f>
              <c:strCache>
                <c:ptCount val="1"/>
                <c:pt idx="0">
                  <c:v>General government services</c:v>
                </c:pt>
              </c:strCache>
            </c:strRef>
          </c:tx>
          <c:spPr>
            <a:ln w="25400">
              <a:solidFill>
                <a:srgbClr val="7030A0"/>
              </a:solidFill>
              <a:prstDash val="solid"/>
            </a:ln>
          </c:spPr>
          <c:marker>
            <c:symbol val="none"/>
          </c:marker>
          <c:cat>
            <c:numRef>
              <c:f>'Prov Contributions'!$A$3:$A$22</c:f>
              <c:numCache>
                <c:formatCode>General</c:formatCode>
                <c:ptCount val="2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</c:numCache>
            </c:numRef>
          </c:cat>
          <c:val>
            <c:numRef>
              <c:f>'National Contributions'!$N$3:$N$23</c:f>
              <c:numCache>
                <c:formatCode>0.00</c:formatCode>
                <c:ptCount val="21"/>
                <c:pt idx="0">
                  <c:v>14.829541956499273</c:v>
                </c:pt>
                <c:pt idx="1">
                  <c:v>15.099043072303225</c:v>
                </c:pt>
                <c:pt idx="2">
                  <c:v>14.618569319418768</c:v>
                </c:pt>
                <c:pt idx="3">
                  <c:v>15.011302673402415</c:v>
                </c:pt>
                <c:pt idx="4">
                  <c:v>14.613190478990127</c:v>
                </c:pt>
                <c:pt idx="5">
                  <c:v>14.707373358495515</c:v>
                </c:pt>
                <c:pt idx="6">
                  <c:v>14.984227771763967</c:v>
                </c:pt>
                <c:pt idx="7">
                  <c:v>14.939507105106339</c:v>
                </c:pt>
                <c:pt idx="8">
                  <c:v>14.856677292088873</c:v>
                </c:pt>
                <c:pt idx="9">
                  <c:v>14.774464098623296</c:v>
                </c:pt>
                <c:pt idx="10">
                  <c:v>14.802210011667688</c:v>
                </c:pt>
                <c:pt idx="11">
                  <c:v>14.790435918872454</c:v>
                </c:pt>
                <c:pt idx="12">
                  <c:v>14.831243271189104</c:v>
                </c:pt>
                <c:pt idx="13">
                  <c:v>14.823371164987526</c:v>
                </c:pt>
                <c:pt idx="14">
                  <c:v>14.837164914925594</c:v>
                </c:pt>
                <c:pt idx="15">
                  <c:v>14.936145861716604</c:v>
                </c:pt>
                <c:pt idx="16">
                  <c:v>14.824858484829335</c:v>
                </c:pt>
                <c:pt idx="17">
                  <c:v>14.840536602753437</c:v>
                </c:pt>
                <c:pt idx="18">
                  <c:v>14.848886716733601</c:v>
                </c:pt>
                <c:pt idx="19">
                  <c:v>14.851827290991016</c:v>
                </c:pt>
                <c:pt idx="20">
                  <c:v>14.856569978658264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2592128"/>
        <c:axId val="402593664"/>
      </c:lineChart>
      <c:catAx>
        <c:axId val="40259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ZA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02593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2593664"/>
        <c:scaling>
          <c:orientation val="minMax"/>
          <c:min val="11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ZA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025921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317666126418302"/>
          <c:y val="1.6556291390728482E-2"/>
          <c:w val="0.50297136682874111"/>
          <c:h val="0.2384105960264933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ZA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gradFill>
      <a:gsLst>
        <a:gs pos="0">
          <a:srgbClr val="FFEFD1"/>
        </a:gs>
        <a:gs pos="64999">
          <a:srgbClr val="F0EBD5"/>
        </a:gs>
        <a:gs pos="100000">
          <a:srgbClr val="D1C39F"/>
        </a:gs>
      </a:gsLst>
      <a:lin ang="5400000" scaled="0"/>
    </a:gra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788" r="0.75000000000000788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1428628047499693E-2"/>
          <c:y val="1.3289058102318623E-2"/>
          <c:w val="0.90746825178527957"/>
          <c:h val="0.8704333057018585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'Growth Rates Annual'!$C$2</c:f>
              <c:strCache>
                <c:ptCount val="1"/>
                <c:pt idx="0">
                  <c:v>Agriculture, forestry and fishing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'Prov Contributions'!$A$23</c:f>
              <c:strCache>
                <c:ptCount val="1"/>
                <c:pt idx="0">
                  <c:v>Average Yearly Contributions</c:v>
                </c:pt>
              </c:strCache>
            </c:strRef>
          </c:cat>
          <c:val>
            <c:numRef>
              <c:f>'National Contributions'!$C$24</c:f>
              <c:numCache>
                <c:formatCode>0.00</c:formatCode>
                <c:ptCount val="1"/>
                <c:pt idx="0">
                  <c:v>26.749895741137475</c:v>
                </c:pt>
              </c:numCache>
            </c:numRef>
          </c:val>
          <c:shape val="cylinder"/>
        </c:ser>
        <c:ser>
          <c:idx val="1"/>
          <c:order val="1"/>
          <c:tx>
            <c:strRef>
              <c:f>'Growth Rates Annual'!$D$2</c:f>
              <c:strCache>
                <c:ptCount val="1"/>
                <c:pt idx="0">
                  <c:v>Mining and quarrying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'Prov Contributions'!$A$23</c:f>
              <c:strCache>
                <c:ptCount val="1"/>
                <c:pt idx="0">
                  <c:v>Average Yearly Contributions</c:v>
                </c:pt>
              </c:strCache>
            </c:strRef>
          </c:cat>
          <c:val>
            <c:numRef>
              <c:f>'National Contributions'!$D$24</c:f>
              <c:numCache>
                <c:formatCode>0.00</c:formatCode>
                <c:ptCount val="1"/>
                <c:pt idx="0">
                  <c:v>3.4812057517000676</c:v>
                </c:pt>
              </c:numCache>
            </c:numRef>
          </c:val>
          <c:shape val="cylinder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02620800"/>
        <c:axId val="402622336"/>
        <c:axId val="0"/>
      </c:bar3DChart>
      <c:catAx>
        <c:axId val="40262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ZA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02622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2622336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ZA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026208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474043017350301"/>
          <c:y val="1.6611295681063183E-2"/>
          <c:w val="0.83603964277192655"/>
          <c:h val="9.966777408637872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ZA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gradFill>
      <a:gsLst>
        <a:gs pos="0">
          <a:srgbClr val="E6DCAC"/>
        </a:gs>
        <a:gs pos="12000">
          <a:srgbClr val="E6D78A"/>
        </a:gs>
        <a:gs pos="30000">
          <a:srgbClr val="C7AC4C"/>
        </a:gs>
        <a:gs pos="45000">
          <a:srgbClr val="E6D78A"/>
        </a:gs>
        <a:gs pos="77000">
          <a:srgbClr val="C7AC4C"/>
        </a:gs>
        <a:gs pos="100000">
          <a:srgbClr val="E6DCAC"/>
        </a:gs>
      </a:gsLst>
      <a:lin ang="5400000" scaled="0"/>
    </a:gra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788" r="0.75000000000000788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1312803889789333E-2"/>
          <c:y val="1.3245033112582781E-2"/>
          <c:w val="0.90761750405186359"/>
          <c:h val="0.8708609271523178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'Growth Rates Annual'!$F$2</c:f>
              <c:strCache>
                <c:ptCount val="1"/>
                <c:pt idx="0">
                  <c:v>Manufacturing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'Prov Contributions'!$A$23</c:f>
              <c:strCache>
                <c:ptCount val="1"/>
                <c:pt idx="0">
                  <c:v>Average Yearly Contributions</c:v>
                </c:pt>
              </c:strCache>
            </c:strRef>
          </c:cat>
          <c:val>
            <c:numRef>
              <c:f>'National Contributions'!$F$24</c:f>
              <c:numCache>
                <c:formatCode>0.00</c:formatCode>
                <c:ptCount val="1"/>
                <c:pt idx="0">
                  <c:v>20.791039376247475</c:v>
                </c:pt>
              </c:numCache>
            </c:numRef>
          </c:val>
          <c:shape val="cylinder"/>
        </c:ser>
        <c:ser>
          <c:idx val="1"/>
          <c:order val="1"/>
          <c:tx>
            <c:strRef>
              <c:f>'Growth Rates Annual'!$G$2</c:f>
              <c:strCache>
                <c:ptCount val="1"/>
                <c:pt idx="0">
                  <c:v>Electricity, gas and water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'Prov Contributions'!$A$23</c:f>
              <c:strCache>
                <c:ptCount val="1"/>
                <c:pt idx="0">
                  <c:v>Average Yearly Contributions</c:v>
                </c:pt>
              </c:strCache>
            </c:strRef>
          </c:cat>
          <c:val>
            <c:numRef>
              <c:f>'National Contributions'!$G$24</c:f>
              <c:numCache>
                <c:formatCode>0.00</c:formatCode>
                <c:ptCount val="1"/>
                <c:pt idx="0">
                  <c:v>15.829618399570915</c:v>
                </c:pt>
              </c:numCache>
            </c:numRef>
          </c:val>
          <c:shape val="cylinder"/>
        </c:ser>
        <c:ser>
          <c:idx val="2"/>
          <c:order val="2"/>
          <c:tx>
            <c:strRef>
              <c:f>'Prov Contributions'!$H$2</c:f>
              <c:strCache>
                <c:ptCount val="1"/>
                <c:pt idx="0">
                  <c:v>Construction</c:v>
                </c:pt>
              </c:strCache>
            </c:strRef>
          </c:tx>
          <c:spPr>
            <a:solidFill>
              <a:srgbClr val="FFC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'National Contributions'!$H$24</c:f>
              <c:numCache>
                <c:formatCode>0.00</c:formatCode>
                <c:ptCount val="1"/>
                <c:pt idx="0">
                  <c:v>20.172846233472292</c:v>
                </c:pt>
              </c:numCache>
            </c:numRef>
          </c:val>
          <c:shape val="cylinder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02726912"/>
        <c:axId val="402728448"/>
        <c:axId val="0"/>
      </c:bar3DChart>
      <c:catAx>
        <c:axId val="40272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ZA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02728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2728448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ZA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027269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45218800648299"/>
          <c:y val="1.6556291390728482E-2"/>
          <c:w val="0.83468395461913192"/>
          <c:h val="9.93377483443710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ZA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gradFill>
      <a:gsLst>
        <a:gs pos="0">
          <a:srgbClr val="E6DCAC"/>
        </a:gs>
        <a:gs pos="12000">
          <a:srgbClr val="E6D78A"/>
        </a:gs>
        <a:gs pos="30000">
          <a:srgbClr val="C7AC4C"/>
        </a:gs>
        <a:gs pos="45000">
          <a:srgbClr val="E6D78A"/>
        </a:gs>
        <a:gs pos="77000">
          <a:srgbClr val="C7AC4C"/>
        </a:gs>
        <a:gs pos="100000">
          <a:srgbClr val="E6DCAC"/>
        </a:gs>
      </a:gsLst>
      <a:lin ang="5400000" scaled="0"/>
    </a:gra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788" r="0.75000000000000788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1197523509436533E-2"/>
          <c:y val="1.3201362679721919E-2"/>
          <c:w val="0.90776842474531116"/>
          <c:h val="0.871289936861646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'Growth Rates Annual'!$J$2</c:f>
              <c:strCache>
                <c:ptCount val="1"/>
                <c:pt idx="0">
                  <c:v>Wholesale &amp; retail trade; hotels &amp; restaurants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'Prov Contributions'!$A$23</c:f>
              <c:strCache>
                <c:ptCount val="1"/>
                <c:pt idx="0">
                  <c:v>Average Yearly Contributions</c:v>
                </c:pt>
              </c:strCache>
            </c:strRef>
          </c:cat>
          <c:val>
            <c:numRef>
              <c:f>'National Contributions'!$J$24</c:f>
              <c:numCache>
                <c:formatCode>0.00</c:formatCode>
                <c:ptCount val="1"/>
                <c:pt idx="0">
                  <c:v>15.994599756715914</c:v>
                </c:pt>
              </c:numCache>
            </c:numRef>
          </c:val>
          <c:shape val="cylinder"/>
        </c:ser>
        <c:ser>
          <c:idx val="1"/>
          <c:order val="1"/>
          <c:tx>
            <c:strRef>
              <c:f>'Growth Rates Annual'!$K$2</c:f>
              <c:strCache>
                <c:ptCount val="1"/>
                <c:pt idx="0">
                  <c:v>Transport , storage and communication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'Prov Contributions'!$A$23</c:f>
              <c:strCache>
                <c:ptCount val="1"/>
                <c:pt idx="0">
                  <c:v>Average Yearly Contributions</c:v>
                </c:pt>
              </c:strCache>
            </c:strRef>
          </c:cat>
          <c:val>
            <c:numRef>
              <c:f>'National Contributions'!$K$24</c:f>
              <c:numCache>
                <c:formatCode>0.00</c:formatCode>
                <c:ptCount val="1"/>
                <c:pt idx="0">
                  <c:v>20.959788985017138</c:v>
                </c:pt>
              </c:numCache>
            </c:numRef>
          </c:val>
          <c:shape val="cylinder"/>
        </c:ser>
        <c:ser>
          <c:idx val="2"/>
          <c:order val="2"/>
          <c:tx>
            <c:strRef>
              <c:f>'Prov Contributions'!$L$2</c:f>
              <c:strCache>
                <c:ptCount val="1"/>
                <c:pt idx="0">
                  <c:v>Finance, real estate and business services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'National Contributions'!$L$24</c:f>
              <c:numCache>
                <c:formatCode>0.00</c:formatCode>
                <c:ptCount val="1"/>
                <c:pt idx="0">
                  <c:v>13.42729312073863</c:v>
                </c:pt>
              </c:numCache>
            </c:numRef>
          </c:val>
          <c:shape val="cylinder"/>
        </c:ser>
        <c:ser>
          <c:idx val="3"/>
          <c:order val="3"/>
          <c:tx>
            <c:strRef>
              <c:f>'Prov Contributions'!$M$2</c:f>
              <c:strCache>
                <c:ptCount val="1"/>
                <c:pt idx="0">
                  <c:v>Personal services</c:v>
                </c:pt>
              </c:strCache>
            </c:strRef>
          </c:tx>
          <c:spPr>
            <a:solidFill>
              <a:srgbClr val="FFC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'National Contributions'!$M$24</c:f>
              <c:numCache>
                <c:formatCode>0.00</c:formatCode>
                <c:ptCount val="1"/>
                <c:pt idx="0">
                  <c:v>16.480390733742798</c:v>
                </c:pt>
              </c:numCache>
            </c:numRef>
          </c:val>
          <c:shape val="cylinder"/>
        </c:ser>
        <c:ser>
          <c:idx val="4"/>
          <c:order val="4"/>
          <c:tx>
            <c:strRef>
              <c:f>'Prov Contributions'!$N$2</c:f>
              <c:strCache>
                <c:ptCount val="1"/>
                <c:pt idx="0">
                  <c:v>General government services</c:v>
                </c:pt>
              </c:strCache>
            </c:strRef>
          </c:tx>
          <c:spPr>
            <a:solidFill>
              <a:srgbClr val="7030A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'National Contributions'!$N$24</c:f>
              <c:numCache>
                <c:formatCode>0.00</c:formatCode>
                <c:ptCount val="1"/>
                <c:pt idx="0">
                  <c:v>14.84176892114364</c:v>
                </c:pt>
              </c:numCache>
            </c:numRef>
          </c:val>
          <c:shape val="cylinder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02768640"/>
        <c:axId val="402770176"/>
        <c:axId val="0"/>
      </c:bar3DChart>
      <c:catAx>
        <c:axId val="40276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ZA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02770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2770176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ZA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02768640"/>
        <c:crosses val="autoZero"/>
        <c:crossBetween val="between"/>
      </c:valAx>
      <c:spPr>
        <a:gradFill>
          <a:gsLst>
            <a:gs pos="0">
              <a:srgbClr val="E6DCAC"/>
            </a:gs>
            <a:gs pos="12000">
              <a:srgbClr val="E6D78A"/>
            </a:gs>
            <a:gs pos="30000">
              <a:srgbClr val="C7AC4C"/>
            </a:gs>
            <a:gs pos="45000">
              <a:srgbClr val="E6D78A"/>
            </a:gs>
            <a:gs pos="77000">
              <a:srgbClr val="C7AC4C"/>
            </a:gs>
            <a:gs pos="100000">
              <a:srgbClr val="E6DCAC"/>
            </a:gs>
          </a:gsLst>
          <a:lin ang="5400000" scaled="0"/>
        </a:gradFill>
        <a:ln w="25400">
          <a:noFill/>
        </a:ln>
      </c:spPr>
    </c:plotArea>
    <c:legend>
      <c:legendPos val="r"/>
      <c:layout>
        <c:manualLayout>
          <c:xMode val="edge"/>
          <c:yMode val="edge"/>
          <c:x val="3.236245954692557E-2"/>
          <c:y val="1.6501650165016681E-2"/>
          <c:w val="0.93689473281860236"/>
          <c:h val="0.145214867943487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ZA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788" r="0.75000000000000788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588382973869543E-2"/>
          <c:y val="3.8152988608382718E-2"/>
          <c:w val="0.91042422686294056"/>
          <c:h val="0.92369402278323465"/>
        </c:manualLayout>
      </c:layout>
      <c:lineChart>
        <c:grouping val="standard"/>
        <c:varyColors val="0"/>
        <c:ser>
          <c:idx val="1"/>
          <c:order val="0"/>
          <c:tx>
            <c:strRef>
              <c:f>'GOS Durban'!$O$2</c:f>
              <c:strCache>
                <c:ptCount val="1"/>
                <c:pt idx="0">
                  <c:v>Durban Annual Rate</c:v>
                </c:pt>
              </c:strCache>
            </c:strRef>
          </c:tx>
          <c:spPr>
            <a:ln w="41275">
              <a:solidFill>
                <a:srgbClr val="FF0000"/>
              </a:solidFill>
            </a:ln>
          </c:spPr>
          <c:marker>
            <c:symbol val="none"/>
          </c:marker>
          <c:trendline>
            <c:spPr>
              <a:ln w="28575">
                <a:solidFill>
                  <a:srgbClr val="0070C0"/>
                </a:solidFill>
              </a:ln>
            </c:spPr>
            <c:trendlineType val="poly"/>
            <c:order val="6"/>
            <c:dispRSqr val="0"/>
            <c:dispEq val="0"/>
          </c:trendline>
          <c:cat>
            <c:strRef>
              <c:f>'GOS Durban'!$A$11:$A$63</c:f>
              <c:strCache>
                <c:ptCount val="53"/>
                <c:pt idx="0">
                  <c:v>2003q1</c:v>
                </c:pt>
                <c:pt idx="1">
                  <c:v>2003q2</c:v>
                </c:pt>
                <c:pt idx="2">
                  <c:v>2003q3</c:v>
                </c:pt>
                <c:pt idx="3">
                  <c:v>2003q4</c:v>
                </c:pt>
                <c:pt idx="4">
                  <c:v>2004q1</c:v>
                </c:pt>
                <c:pt idx="5">
                  <c:v>2004q2</c:v>
                </c:pt>
                <c:pt idx="6">
                  <c:v>2004q3</c:v>
                </c:pt>
                <c:pt idx="7">
                  <c:v>2004q4</c:v>
                </c:pt>
                <c:pt idx="8">
                  <c:v>2005q1</c:v>
                </c:pt>
                <c:pt idx="9">
                  <c:v>2005q2</c:v>
                </c:pt>
                <c:pt idx="10">
                  <c:v>2005q3</c:v>
                </c:pt>
                <c:pt idx="11">
                  <c:v>2005q4</c:v>
                </c:pt>
                <c:pt idx="12">
                  <c:v>2006q1</c:v>
                </c:pt>
                <c:pt idx="13">
                  <c:v>2006q2</c:v>
                </c:pt>
                <c:pt idx="14">
                  <c:v>2006q3</c:v>
                </c:pt>
                <c:pt idx="15">
                  <c:v>2006q4</c:v>
                </c:pt>
                <c:pt idx="16">
                  <c:v>2007q1</c:v>
                </c:pt>
                <c:pt idx="17">
                  <c:v>2007q2</c:v>
                </c:pt>
                <c:pt idx="18">
                  <c:v>2007q3</c:v>
                </c:pt>
                <c:pt idx="19">
                  <c:v>2007q4</c:v>
                </c:pt>
                <c:pt idx="20">
                  <c:v>2008q1</c:v>
                </c:pt>
                <c:pt idx="21">
                  <c:v>2008q2</c:v>
                </c:pt>
                <c:pt idx="22">
                  <c:v>2008q3</c:v>
                </c:pt>
                <c:pt idx="23">
                  <c:v>2008q4</c:v>
                </c:pt>
                <c:pt idx="24">
                  <c:v>2009q1</c:v>
                </c:pt>
                <c:pt idx="25">
                  <c:v>2009q2</c:v>
                </c:pt>
                <c:pt idx="26">
                  <c:v>2009q3</c:v>
                </c:pt>
                <c:pt idx="27">
                  <c:v>2009q4</c:v>
                </c:pt>
                <c:pt idx="28">
                  <c:v>2010q1</c:v>
                </c:pt>
                <c:pt idx="29">
                  <c:v>2010q2</c:v>
                </c:pt>
                <c:pt idx="30">
                  <c:v>2010q3</c:v>
                </c:pt>
                <c:pt idx="31">
                  <c:v>2010q4</c:v>
                </c:pt>
                <c:pt idx="32">
                  <c:v>2011q1</c:v>
                </c:pt>
                <c:pt idx="33">
                  <c:v>2011q2</c:v>
                </c:pt>
                <c:pt idx="34">
                  <c:v>2011q3</c:v>
                </c:pt>
                <c:pt idx="35">
                  <c:v>2011q4</c:v>
                </c:pt>
                <c:pt idx="36">
                  <c:v>2012q1</c:v>
                </c:pt>
                <c:pt idx="37">
                  <c:v>2012q2</c:v>
                </c:pt>
                <c:pt idx="38">
                  <c:v>2012q3</c:v>
                </c:pt>
                <c:pt idx="39">
                  <c:v>2012q4</c:v>
                </c:pt>
                <c:pt idx="40">
                  <c:v>2013q1</c:v>
                </c:pt>
                <c:pt idx="41">
                  <c:v>2013q2</c:v>
                </c:pt>
                <c:pt idx="42">
                  <c:v>2013q3</c:v>
                </c:pt>
                <c:pt idx="43">
                  <c:v>2013q4</c:v>
                </c:pt>
                <c:pt idx="44">
                  <c:v>2014q1</c:v>
                </c:pt>
                <c:pt idx="45">
                  <c:v>2014q2</c:v>
                </c:pt>
                <c:pt idx="46">
                  <c:v>2014q3</c:v>
                </c:pt>
                <c:pt idx="47">
                  <c:v>2014q4</c:v>
                </c:pt>
                <c:pt idx="48">
                  <c:v>2015q1</c:v>
                </c:pt>
                <c:pt idx="49">
                  <c:v>2015q2</c:v>
                </c:pt>
                <c:pt idx="50">
                  <c:v>2015q3</c:v>
                </c:pt>
                <c:pt idx="51">
                  <c:v>2015q4</c:v>
                </c:pt>
                <c:pt idx="52">
                  <c:v>2016q1</c:v>
                </c:pt>
              </c:strCache>
            </c:strRef>
          </c:cat>
          <c:val>
            <c:numRef>
              <c:f>'GOS Durban'!$O$11:$O$63</c:f>
              <c:numCache>
                <c:formatCode>0.00</c:formatCode>
                <c:ptCount val="53"/>
                <c:pt idx="0">
                  <c:v>16.483749815342144</c:v>
                </c:pt>
                <c:pt idx="1">
                  <c:v>10.65315106328079</c:v>
                </c:pt>
                <c:pt idx="2">
                  <c:v>8.0766919323384005</c:v>
                </c:pt>
                <c:pt idx="3">
                  <c:v>5.4982572661909179</c:v>
                </c:pt>
                <c:pt idx="4">
                  <c:v>8.6216625453857691</c:v>
                </c:pt>
                <c:pt idx="5">
                  <c:v>8.3839505938501944</c:v>
                </c:pt>
                <c:pt idx="6">
                  <c:v>13.012853809281491</c:v>
                </c:pt>
                <c:pt idx="7">
                  <c:v>11.806914985255693</c:v>
                </c:pt>
                <c:pt idx="8">
                  <c:v>9.7995027199905742</c:v>
                </c:pt>
                <c:pt idx="9">
                  <c:v>8.977404561275721</c:v>
                </c:pt>
                <c:pt idx="10">
                  <c:v>9.6883120471570052</c:v>
                </c:pt>
                <c:pt idx="11">
                  <c:v>10.744511581443522</c:v>
                </c:pt>
                <c:pt idx="12">
                  <c:v>8.6275465615179705</c:v>
                </c:pt>
                <c:pt idx="13">
                  <c:v>8.6721008390731775</c:v>
                </c:pt>
                <c:pt idx="14">
                  <c:v>13.09142727140541</c:v>
                </c:pt>
                <c:pt idx="15">
                  <c:v>11.700730901850509</c:v>
                </c:pt>
                <c:pt idx="16">
                  <c:v>18.905789620538826</c:v>
                </c:pt>
                <c:pt idx="17">
                  <c:v>16.896039193987324</c:v>
                </c:pt>
                <c:pt idx="18">
                  <c:v>12.778249434699482</c:v>
                </c:pt>
                <c:pt idx="19">
                  <c:v>13.46093891534686</c:v>
                </c:pt>
                <c:pt idx="20">
                  <c:v>13.023927205034555</c:v>
                </c:pt>
                <c:pt idx="21">
                  <c:v>19.210214085042683</c:v>
                </c:pt>
                <c:pt idx="22">
                  <c:v>15.463516229082847</c:v>
                </c:pt>
                <c:pt idx="23">
                  <c:v>7.2040903589666829</c:v>
                </c:pt>
                <c:pt idx="24">
                  <c:v>4.910902111814111</c:v>
                </c:pt>
                <c:pt idx="25">
                  <c:v>1.7094594893775195</c:v>
                </c:pt>
                <c:pt idx="26">
                  <c:v>-2.175800221303084</c:v>
                </c:pt>
                <c:pt idx="27">
                  <c:v>3.6413299229136489</c:v>
                </c:pt>
                <c:pt idx="28">
                  <c:v>6.4680443156643506</c:v>
                </c:pt>
                <c:pt idx="29">
                  <c:v>10.275793674475736</c:v>
                </c:pt>
                <c:pt idx="30">
                  <c:v>6.7554083711888007</c:v>
                </c:pt>
                <c:pt idx="31">
                  <c:v>7.4642973588969301</c:v>
                </c:pt>
                <c:pt idx="32">
                  <c:v>5.4824927003255297</c:v>
                </c:pt>
                <c:pt idx="33">
                  <c:v>6.5745128284596106</c:v>
                </c:pt>
                <c:pt idx="34">
                  <c:v>10.788037169344532</c:v>
                </c:pt>
                <c:pt idx="35">
                  <c:v>9.0237050970168919</c:v>
                </c:pt>
                <c:pt idx="36">
                  <c:v>7.2512683128424005</c:v>
                </c:pt>
                <c:pt idx="37">
                  <c:v>7.2676588765195467</c:v>
                </c:pt>
                <c:pt idx="38">
                  <c:v>4.1538876855672058</c:v>
                </c:pt>
                <c:pt idx="39">
                  <c:v>5.2709298388865031</c:v>
                </c:pt>
                <c:pt idx="40">
                  <c:v>7.7164270255178868</c:v>
                </c:pt>
                <c:pt idx="41">
                  <c:v>8.7001809422449039</c:v>
                </c:pt>
                <c:pt idx="42">
                  <c:v>9.1181484877388712</c:v>
                </c:pt>
                <c:pt idx="43">
                  <c:v>8.7977528623351891</c:v>
                </c:pt>
                <c:pt idx="44">
                  <c:v>11.087448656050647</c:v>
                </c:pt>
                <c:pt idx="45">
                  <c:v>7.4559391986134038</c:v>
                </c:pt>
                <c:pt idx="46">
                  <c:v>7.9267742670931147</c:v>
                </c:pt>
                <c:pt idx="47">
                  <c:v>5.8165718734225669</c:v>
                </c:pt>
                <c:pt idx="48">
                  <c:v>3.7850287516506915</c:v>
                </c:pt>
                <c:pt idx="49">
                  <c:v>1.8446681708276496</c:v>
                </c:pt>
                <c:pt idx="50">
                  <c:v>1.0468853639099267</c:v>
                </c:pt>
                <c:pt idx="51">
                  <c:v>2.1220712365181242</c:v>
                </c:pt>
                <c:pt idx="52">
                  <c:v>5.1652651768576074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2799616"/>
        <c:axId val="402830080"/>
      </c:lineChart>
      <c:catAx>
        <c:axId val="40279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ZA">
                <a:solidFill>
                  <a:schemeClr val="tx1"/>
                </a:solidFill>
              </a:defRPr>
            </a:pPr>
            <a:endParaRPr lang="en-US"/>
          </a:p>
        </c:txPr>
        <c:crossAx val="402830080"/>
        <c:crosses val="autoZero"/>
        <c:auto val="1"/>
        <c:lblAlgn val="ctr"/>
        <c:lblOffset val="100"/>
        <c:noMultiLvlLbl val="0"/>
      </c:catAx>
      <c:valAx>
        <c:axId val="402830080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n-ZA"/>
            </a:pPr>
            <a:endParaRPr lang="en-US"/>
          </a:p>
        </c:txPr>
        <c:crossAx val="4027996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848244881590489"/>
          <c:y val="0.7746290793839552"/>
          <c:w val="0.34362946934940408"/>
          <c:h val="0.13911056572473887"/>
        </c:manualLayout>
      </c:layout>
      <c:overlay val="0"/>
      <c:spPr>
        <a:solidFill>
          <a:schemeClr val="dk1"/>
        </a:solidFill>
        <a:ln w="38100" cap="flat" cmpd="sng" algn="ctr">
          <a:solidFill>
            <a:schemeClr val="lt1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c:spPr>
      <c:txPr>
        <a:bodyPr/>
        <a:lstStyle/>
        <a:p>
          <a:pPr>
            <a:defRPr lang="en-ZA" sz="120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4"/>
    </a:solidFill>
    <a:ln w="38100" cap="flat" cmpd="sng" algn="ctr">
      <a:solidFill>
        <a:schemeClr val="lt1"/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744" l="0.70000000000000062" r="0.70000000000000062" t="0.75000000000000744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588382973869613E-2"/>
          <c:y val="3.8152988608382718E-2"/>
          <c:w val="0.91042422686294056"/>
          <c:h val="0.92369402278323465"/>
        </c:manualLayout>
      </c:layout>
      <c:lineChart>
        <c:grouping val="standard"/>
        <c:varyColors val="0"/>
        <c:ser>
          <c:idx val="1"/>
          <c:order val="0"/>
          <c:tx>
            <c:strRef>
              <c:f>'GOS Durban'!$N$2</c:f>
              <c:strCache>
                <c:ptCount val="1"/>
                <c:pt idx="0">
                  <c:v>Durban Quarterly Rate</c:v>
                </c:pt>
              </c:strCache>
            </c:strRef>
          </c:tx>
          <c:spPr>
            <a:ln w="44450">
              <a:solidFill>
                <a:srgbClr val="FF0000"/>
              </a:solidFill>
            </a:ln>
          </c:spPr>
          <c:marker>
            <c:symbol val="none"/>
          </c:marker>
          <c:trendline>
            <c:spPr>
              <a:ln w="34925">
                <a:solidFill>
                  <a:srgbClr val="0070C0"/>
                </a:solidFill>
              </a:ln>
            </c:spPr>
            <c:trendlineType val="poly"/>
            <c:order val="6"/>
            <c:dispRSqr val="0"/>
            <c:dispEq val="0"/>
          </c:trendline>
          <c:cat>
            <c:strRef>
              <c:f>'GOS Durban'!$A$11:$A$63</c:f>
              <c:strCache>
                <c:ptCount val="53"/>
                <c:pt idx="0">
                  <c:v>2003q1</c:v>
                </c:pt>
                <c:pt idx="1">
                  <c:v>2003q2</c:v>
                </c:pt>
                <c:pt idx="2">
                  <c:v>2003q3</c:v>
                </c:pt>
                <c:pt idx="3">
                  <c:v>2003q4</c:v>
                </c:pt>
                <c:pt idx="4">
                  <c:v>2004q1</c:v>
                </c:pt>
                <c:pt idx="5">
                  <c:v>2004q2</c:v>
                </c:pt>
                <c:pt idx="6">
                  <c:v>2004q3</c:v>
                </c:pt>
                <c:pt idx="7">
                  <c:v>2004q4</c:v>
                </c:pt>
                <c:pt idx="8">
                  <c:v>2005q1</c:v>
                </c:pt>
                <c:pt idx="9">
                  <c:v>2005q2</c:v>
                </c:pt>
                <c:pt idx="10">
                  <c:v>2005q3</c:v>
                </c:pt>
                <c:pt idx="11">
                  <c:v>2005q4</c:v>
                </c:pt>
                <c:pt idx="12">
                  <c:v>2006q1</c:v>
                </c:pt>
                <c:pt idx="13">
                  <c:v>2006q2</c:v>
                </c:pt>
                <c:pt idx="14">
                  <c:v>2006q3</c:v>
                </c:pt>
                <c:pt idx="15">
                  <c:v>2006q4</c:v>
                </c:pt>
                <c:pt idx="16">
                  <c:v>2007q1</c:v>
                </c:pt>
                <c:pt idx="17">
                  <c:v>2007q2</c:v>
                </c:pt>
                <c:pt idx="18">
                  <c:v>2007q3</c:v>
                </c:pt>
                <c:pt idx="19">
                  <c:v>2007q4</c:v>
                </c:pt>
                <c:pt idx="20">
                  <c:v>2008q1</c:v>
                </c:pt>
                <c:pt idx="21">
                  <c:v>2008q2</c:v>
                </c:pt>
                <c:pt idx="22">
                  <c:v>2008q3</c:v>
                </c:pt>
                <c:pt idx="23">
                  <c:v>2008q4</c:v>
                </c:pt>
                <c:pt idx="24">
                  <c:v>2009q1</c:v>
                </c:pt>
                <c:pt idx="25">
                  <c:v>2009q2</c:v>
                </c:pt>
                <c:pt idx="26">
                  <c:v>2009q3</c:v>
                </c:pt>
                <c:pt idx="27">
                  <c:v>2009q4</c:v>
                </c:pt>
                <c:pt idx="28">
                  <c:v>2010q1</c:v>
                </c:pt>
                <c:pt idx="29">
                  <c:v>2010q2</c:v>
                </c:pt>
                <c:pt idx="30">
                  <c:v>2010q3</c:v>
                </c:pt>
                <c:pt idx="31">
                  <c:v>2010q4</c:v>
                </c:pt>
                <c:pt idx="32">
                  <c:v>2011q1</c:v>
                </c:pt>
                <c:pt idx="33">
                  <c:v>2011q2</c:v>
                </c:pt>
                <c:pt idx="34">
                  <c:v>2011q3</c:v>
                </c:pt>
                <c:pt idx="35">
                  <c:v>2011q4</c:v>
                </c:pt>
                <c:pt idx="36">
                  <c:v>2012q1</c:v>
                </c:pt>
                <c:pt idx="37">
                  <c:v>2012q2</c:v>
                </c:pt>
                <c:pt idx="38">
                  <c:v>2012q3</c:v>
                </c:pt>
                <c:pt idx="39">
                  <c:v>2012q4</c:v>
                </c:pt>
                <c:pt idx="40">
                  <c:v>2013q1</c:v>
                </c:pt>
                <c:pt idx="41">
                  <c:v>2013q2</c:v>
                </c:pt>
                <c:pt idx="42">
                  <c:v>2013q3</c:v>
                </c:pt>
                <c:pt idx="43">
                  <c:v>2013q4</c:v>
                </c:pt>
                <c:pt idx="44">
                  <c:v>2014q1</c:v>
                </c:pt>
                <c:pt idx="45">
                  <c:v>2014q2</c:v>
                </c:pt>
                <c:pt idx="46">
                  <c:v>2014q3</c:v>
                </c:pt>
                <c:pt idx="47">
                  <c:v>2014q4</c:v>
                </c:pt>
                <c:pt idx="48">
                  <c:v>2015q1</c:v>
                </c:pt>
                <c:pt idx="49">
                  <c:v>2015q2</c:v>
                </c:pt>
                <c:pt idx="50">
                  <c:v>2015q3</c:v>
                </c:pt>
                <c:pt idx="51">
                  <c:v>2015q4</c:v>
                </c:pt>
                <c:pt idx="52">
                  <c:v>2016q1</c:v>
                </c:pt>
              </c:strCache>
            </c:strRef>
          </c:cat>
          <c:val>
            <c:numRef>
              <c:f>'GOS Durban'!$N$11:$N$63</c:f>
              <c:numCache>
                <c:formatCode>0.00</c:formatCode>
                <c:ptCount val="53"/>
                <c:pt idx="0">
                  <c:v>1.097715396623798</c:v>
                </c:pt>
                <c:pt idx="1">
                  <c:v>8.8035208069378879</c:v>
                </c:pt>
                <c:pt idx="2">
                  <c:v>-0.42639176253652628</c:v>
                </c:pt>
                <c:pt idx="3">
                  <c:v>-3.6799387528167715</c:v>
                </c:pt>
                <c:pt idx="4">
                  <c:v>4.0908372373724227</c:v>
                </c:pt>
                <c:pt idx="5">
                  <c:v>8.5654108695747766</c:v>
                </c:pt>
                <c:pt idx="6">
                  <c:v>3.8262359818579839</c:v>
                </c:pt>
                <c:pt idx="7">
                  <c:v>-4.7077519393286718</c:v>
                </c:pt>
                <c:pt idx="8">
                  <c:v>2.2219615654198268</c:v>
                </c:pt>
                <c:pt idx="9">
                  <c:v>7.7525526856574336</c:v>
                </c:pt>
                <c:pt idx="10">
                  <c:v>4.5035401320855417</c:v>
                </c:pt>
                <c:pt idx="11">
                  <c:v>-3.7901735196742043</c:v>
                </c:pt>
                <c:pt idx="12">
                  <c:v>0.26791152888123743</c:v>
                </c:pt>
                <c:pt idx="13">
                  <c:v>7.796748078921885</c:v>
                </c:pt>
                <c:pt idx="14">
                  <c:v>8.7533453131036687</c:v>
                </c:pt>
                <c:pt idx="15">
                  <c:v>-4.9732751890924858</c:v>
                </c:pt>
                <c:pt idx="16">
                  <c:v>6.7355163899508268</c:v>
                </c:pt>
                <c:pt idx="17">
                  <c:v>5.9747631181907845</c:v>
                </c:pt>
                <c:pt idx="18">
                  <c:v>4.9223907768645399</c:v>
                </c:pt>
                <c:pt idx="19">
                  <c:v>-4.3980424138547152</c:v>
                </c:pt>
                <c:pt idx="20">
                  <c:v>6.3244086464881972</c:v>
                </c:pt>
                <c:pt idx="21">
                  <c:v>11.775218852672023</c:v>
                </c:pt>
                <c:pt idx="22">
                  <c:v>1.6247497183104638</c:v>
                </c:pt>
                <c:pt idx="23">
                  <c:v>-11.236715853819371</c:v>
                </c:pt>
                <c:pt idx="24">
                  <c:v>4.0500375522776082</c:v>
                </c:pt>
                <c:pt idx="25">
                  <c:v>8.3643059488278251</c:v>
                </c:pt>
                <c:pt idx="26">
                  <c:v>-2.2572741137971915</c:v>
                </c:pt>
                <c:pt idx="27">
                  <c:v>-5.9583943641007577</c:v>
                </c:pt>
                <c:pt idx="28">
                  <c:v>6.8878990399103364</c:v>
                </c:pt>
                <c:pt idx="29">
                  <c:v>12.239873675716012</c:v>
                </c:pt>
                <c:pt idx="30">
                  <c:v>-5.3775604817078211</c:v>
                </c:pt>
                <c:pt idx="31">
                  <c:v>-5.3339289656837972</c:v>
                </c:pt>
                <c:pt idx="32">
                  <c:v>4.916724040694036</c:v>
                </c:pt>
                <c:pt idx="33">
                  <c:v>13.401850399012863</c:v>
                </c:pt>
                <c:pt idx="34">
                  <c:v>-1.6365726833777836</c:v>
                </c:pt>
                <c:pt idx="35">
                  <c:v>-6.8415139861837044</c:v>
                </c:pt>
                <c:pt idx="36">
                  <c:v>3.2110558944928798</c:v>
                </c:pt>
                <c:pt idx="37">
                  <c:v>13.419180919008669</c:v>
                </c:pt>
                <c:pt idx="38">
                  <c:v>-4.4918713766624601</c:v>
                </c:pt>
                <c:pt idx="39">
                  <c:v>-5.8423966404059424</c:v>
                </c:pt>
                <c:pt idx="40">
                  <c:v>5.6087011628070274</c:v>
                </c:pt>
                <c:pt idx="41">
                  <c:v>14.45501701701267</c:v>
                </c:pt>
                <c:pt idx="42">
                  <c:v>-4.1246291352109159</c:v>
                </c:pt>
                <c:pt idx="43">
                  <c:v>-6.1188647131601162</c:v>
                </c:pt>
                <c:pt idx="44">
                  <c:v>7.8312819833705101</c:v>
                </c:pt>
                <c:pt idx="45">
                  <c:v>10.713419907915835</c:v>
                </c:pt>
                <c:pt idx="46">
                  <c:v>-3.7045361450672569</c:v>
                </c:pt>
                <c:pt idx="47">
                  <c:v>-7.9544444175301114</c:v>
                </c:pt>
                <c:pt idx="48">
                  <c:v>5.7610589989479619</c:v>
                </c:pt>
                <c:pt idx="49">
                  <c:v>8.6435264142069723</c:v>
                </c:pt>
                <c:pt idx="50">
                  <c:v>-4.4588502081144723</c:v>
                </c:pt>
                <c:pt idx="51">
                  <c:v>-6.9750368816894159</c:v>
                </c:pt>
                <c:pt idx="52">
                  <c:v>8.912693214474853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2867328"/>
        <c:axId val="402868864"/>
      </c:lineChart>
      <c:catAx>
        <c:axId val="40286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ZA">
                <a:solidFill>
                  <a:schemeClr val="tx1"/>
                </a:solidFill>
              </a:defRPr>
            </a:pPr>
            <a:endParaRPr lang="en-US"/>
          </a:p>
        </c:txPr>
        <c:crossAx val="402868864"/>
        <c:crosses val="autoZero"/>
        <c:auto val="1"/>
        <c:lblAlgn val="ctr"/>
        <c:lblOffset val="100"/>
        <c:noMultiLvlLbl val="0"/>
      </c:catAx>
      <c:valAx>
        <c:axId val="402868864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n-ZA"/>
            </a:pPr>
            <a:endParaRPr lang="en-US"/>
          </a:p>
        </c:txPr>
        <c:crossAx val="4028673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848244881590489"/>
          <c:y val="0.7746290793839552"/>
          <c:w val="0.34362946934940408"/>
          <c:h val="0.13923610635627187"/>
        </c:manualLayout>
      </c:layout>
      <c:overlay val="0"/>
      <c:spPr>
        <a:gradFill rotWithShape="1">
          <a:gsLst>
            <a:gs pos="0">
              <a:schemeClr val="dk1">
                <a:shade val="51000"/>
                <a:satMod val="130000"/>
              </a:schemeClr>
            </a:gs>
            <a:gs pos="80000">
              <a:schemeClr val="dk1">
                <a:shade val="93000"/>
                <a:satMod val="130000"/>
              </a:schemeClr>
            </a:gs>
            <a:gs pos="100000">
              <a:schemeClr val="dk1">
                <a:shade val="94000"/>
                <a:satMod val="135000"/>
              </a:schemeClr>
            </a:gs>
          </a:gsLst>
          <a:lin ang="16200000" scaled="0"/>
        </a:gradFill>
        <a:ln w="9525" cap="flat" cmpd="sng" algn="ctr">
          <a:solidFill>
            <a:schemeClr val="dk1">
              <a:shade val="95000"/>
              <a:satMod val="10500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c:spPr>
      <c:txPr>
        <a:bodyPr/>
        <a:lstStyle/>
        <a:p>
          <a:pPr>
            <a:defRPr lang="en-ZA" sz="120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5"/>
    </a:solidFill>
    <a:ln w="38100" cap="flat" cmpd="sng" algn="ctr">
      <a:solidFill>
        <a:schemeClr val="lt1"/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08573928259012"/>
          <c:y val="5.1400554097404488E-2"/>
          <c:w val="0.85177668416448582"/>
          <c:h val="0.872041580735507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'GOS Durban'!$R$11:$T$11</c:f>
              <c:strCache>
                <c:ptCount val="1"/>
                <c:pt idx="0">
                  <c:v>Yearly Growth Rate %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'GOS Durban'!$R$14:$R$26</c:f>
              <c:numCache>
                <c:formatCode>General</c:formatCode>
                <c:ptCount val="1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</c:numCache>
            </c:numRef>
          </c:cat>
          <c:val>
            <c:numRef>
              <c:f>'GOS Durban'!$T$14:$T$26</c:f>
              <c:numCache>
                <c:formatCode>0.00</c:formatCode>
                <c:ptCount val="13"/>
                <c:pt idx="0">
                  <c:v>9.9550290304534546</c:v>
                </c:pt>
                <c:pt idx="1">
                  <c:v>10.477590222628773</c:v>
                </c:pt>
                <c:pt idx="2">
                  <c:v>9.7988526323873728</c:v>
                </c:pt>
                <c:pt idx="3">
                  <c:v>10.587908792331431</c:v>
                </c:pt>
                <c:pt idx="4">
                  <c:v>15.373596680211001</c:v>
                </c:pt>
                <c:pt idx="5">
                  <c:v>13.751720998043387</c:v>
                </c:pt>
                <c:pt idx="6">
                  <c:v>1.8821461676313465</c:v>
                </c:pt>
                <c:pt idx="7">
                  <c:v>7.7782850414619951</c:v>
                </c:pt>
                <c:pt idx="8">
                  <c:v>7.9696319936221451</c:v>
                </c:pt>
                <c:pt idx="9">
                  <c:v>5.9701404758712657</c:v>
                </c:pt>
                <c:pt idx="10">
                  <c:v>8.5983558227301327</c:v>
                </c:pt>
                <c:pt idx="11">
                  <c:v>8.0316073279672526</c:v>
                </c:pt>
                <c:pt idx="12">
                  <c:v>2.1725115716400145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901248"/>
        <c:axId val="402911232"/>
      </c:barChart>
      <c:catAx>
        <c:axId val="40290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ZA"/>
            </a:pPr>
            <a:endParaRPr lang="en-US"/>
          </a:p>
        </c:txPr>
        <c:crossAx val="402911232"/>
        <c:crosses val="autoZero"/>
        <c:auto val="1"/>
        <c:lblAlgn val="ctr"/>
        <c:lblOffset val="100"/>
        <c:noMultiLvlLbl val="0"/>
      </c:catAx>
      <c:valAx>
        <c:axId val="402911232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n-ZA"/>
            </a:pPr>
            <a:endParaRPr lang="en-US"/>
          </a:p>
        </c:txPr>
        <c:crossAx val="4029012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1858437050207435"/>
          <c:y val="3.6950489884416633E-2"/>
          <c:w val="0.26623536384327678"/>
          <c:h val="7.487748814006949E-2"/>
        </c:manualLayout>
      </c:layout>
      <c:overlay val="0"/>
      <c:txPr>
        <a:bodyPr/>
        <a:lstStyle/>
        <a:p>
          <a:pPr>
            <a:defRPr lang="en-ZA"/>
          </a:pPr>
          <a:endParaRPr lang="en-US"/>
        </a:p>
      </c:tx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588382973869613E-2"/>
          <c:y val="3.8152988608382718E-2"/>
          <c:w val="0.91042422686294056"/>
          <c:h val="0.92608684188449042"/>
        </c:manualLayout>
      </c:layout>
      <c:lineChart>
        <c:grouping val="standard"/>
        <c:varyColors val="0"/>
        <c:ser>
          <c:idx val="1"/>
          <c:order val="0"/>
          <c:tx>
            <c:strRef>
              <c:f>'GOS PMB'!$O$2</c:f>
              <c:strCache>
                <c:ptCount val="1"/>
                <c:pt idx="0">
                  <c:v>PMB Annual Rate</c:v>
                </c:pt>
              </c:strCache>
            </c:strRef>
          </c:tx>
          <c:spPr>
            <a:ln w="44450">
              <a:solidFill>
                <a:srgbClr val="FF0000"/>
              </a:solidFill>
            </a:ln>
          </c:spPr>
          <c:marker>
            <c:symbol val="none"/>
          </c:marker>
          <c:trendline>
            <c:spPr>
              <a:ln w="28575">
                <a:solidFill>
                  <a:srgbClr val="0070C0"/>
                </a:solidFill>
              </a:ln>
            </c:spPr>
            <c:trendlineType val="poly"/>
            <c:order val="6"/>
            <c:dispRSqr val="0"/>
            <c:dispEq val="0"/>
          </c:trendline>
          <c:cat>
            <c:strRef>
              <c:f>'GOS PMB'!$A$11:$A$63</c:f>
              <c:strCache>
                <c:ptCount val="53"/>
                <c:pt idx="0">
                  <c:v>2003q1</c:v>
                </c:pt>
                <c:pt idx="1">
                  <c:v>2003q2</c:v>
                </c:pt>
                <c:pt idx="2">
                  <c:v>2003q3</c:v>
                </c:pt>
                <c:pt idx="3">
                  <c:v>2003q4</c:v>
                </c:pt>
                <c:pt idx="4">
                  <c:v>2004q1</c:v>
                </c:pt>
                <c:pt idx="5">
                  <c:v>2004q2</c:v>
                </c:pt>
                <c:pt idx="6">
                  <c:v>2004q3</c:v>
                </c:pt>
                <c:pt idx="7">
                  <c:v>2004q4</c:v>
                </c:pt>
                <c:pt idx="8">
                  <c:v>2005q1</c:v>
                </c:pt>
                <c:pt idx="9">
                  <c:v>2005q2</c:v>
                </c:pt>
                <c:pt idx="10">
                  <c:v>2005q3</c:v>
                </c:pt>
                <c:pt idx="11">
                  <c:v>2005q4</c:v>
                </c:pt>
                <c:pt idx="12">
                  <c:v>2006q1</c:v>
                </c:pt>
                <c:pt idx="13">
                  <c:v>2006q2</c:v>
                </c:pt>
                <c:pt idx="14">
                  <c:v>2006q3</c:v>
                </c:pt>
                <c:pt idx="15">
                  <c:v>2006q4</c:v>
                </c:pt>
                <c:pt idx="16">
                  <c:v>2007q1</c:v>
                </c:pt>
                <c:pt idx="17">
                  <c:v>2007q2</c:v>
                </c:pt>
                <c:pt idx="18">
                  <c:v>2007q3</c:v>
                </c:pt>
                <c:pt idx="19">
                  <c:v>2007q4</c:v>
                </c:pt>
                <c:pt idx="20">
                  <c:v>2008q1</c:v>
                </c:pt>
                <c:pt idx="21">
                  <c:v>2008q2</c:v>
                </c:pt>
                <c:pt idx="22">
                  <c:v>2008q3</c:v>
                </c:pt>
                <c:pt idx="23">
                  <c:v>2008q4</c:v>
                </c:pt>
                <c:pt idx="24">
                  <c:v>2009q1</c:v>
                </c:pt>
                <c:pt idx="25">
                  <c:v>2009q2</c:v>
                </c:pt>
                <c:pt idx="26">
                  <c:v>2009q3</c:v>
                </c:pt>
                <c:pt idx="27">
                  <c:v>2009q4</c:v>
                </c:pt>
                <c:pt idx="28">
                  <c:v>2010q1</c:v>
                </c:pt>
                <c:pt idx="29">
                  <c:v>2010q2</c:v>
                </c:pt>
                <c:pt idx="30">
                  <c:v>2010q3</c:v>
                </c:pt>
                <c:pt idx="31">
                  <c:v>2010q4</c:v>
                </c:pt>
                <c:pt idx="32">
                  <c:v>2011q1</c:v>
                </c:pt>
                <c:pt idx="33">
                  <c:v>2011q2</c:v>
                </c:pt>
                <c:pt idx="34">
                  <c:v>2011q3</c:v>
                </c:pt>
                <c:pt idx="35">
                  <c:v>2011q4</c:v>
                </c:pt>
                <c:pt idx="36">
                  <c:v>2012q1</c:v>
                </c:pt>
                <c:pt idx="37">
                  <c:v>2012q2</c:v>
                </c:pt>
                <c:pt idx="38">
                  <c:v>2012q3</c:v>
                </c:pt>
                <c:pt idx="39">
                  <c:v>2012q4</c:v>
                </c:pt>
                <c:pt idx="40">
                  <c:v>2013q1</c:v>
                </c:pt>
                <c:pt idx="41">
                  <c:v>2013q2</c:v>
                </c:pt>
                <c:pt idx="42">
                  <c:v>2013q3</c:v>
                </c:pt>
                <c:pt idx="43">
                  <c:v>2013q4</c:v>
                </c:pt>
                <c:pt idx="44">
                  <c:v>2014q1</c:v>
                </c:pt>
                <c:pt idx="45">
                  <c:v>2014q2</c:v>
                </c:pt>
                <c:pt idx="46">
                  <c:v>2014q3</c:v>
                </c:pt>
                <c:pt idx="47">
                  <c:v>2014q4</c:v>
                </c:pt>
                <c:pt idx="48">
                  <c:v>2015q1</c:v>
                </c:pt>
                <c:pt idx="49">
                  <c:v>2015q2</c:v>
                </c:pt>
                <c:pt idx="50">
                  <c:v>2015q3</c:v>
                </c:pt>
                <c:pt idx="51">
                  <c:v>2015q4</c:v>
                </c:pt>
                <c:pt idx="52">
                  <c:v>2016q1</c:v>
                </c:pt>
              </c:strCache>
            </c:strRef>
          </c:cat>
          <c:val>
            <c:numRef>
              <c:f>'GOS PMB'!$O$11:$O$63</c:f>
              <c:numCache>
                <c:formatCode>0.00</c:formatCode>
                <c:ptCount val="53"/>
                <c:pt idx="0">
                  <c:v>16.483749815342122</c:v>
                </c:pt>
                <c:pt idx="1">
                  <c:v>10.653151063280786</c:v>
                </c:pt>
                <c:pt idx="2">
                  <c:v>8.0766919323383917</c:v>
                </c:pt>
                <c:pt idx="3">
                  <c:v>5.4982572661909215</c:v>
                </c:pt>
                <c:pt idx="4">
                  <c:v>8.6216625453857851</c:v>
                </c:pt>
                <c:pt idx="5">
                  <c:v>8.3839505938501961</c:v>
                </c:pt>
                <c:pt idx="6">
                  <c:v>13.012853809281488</c:v>
                </c:pt>
                <c:pt idx="7">
                  <c:v>11.806914985255688</c:v>
                </c:pt>
                <c:pt idx="8">
                  <c:v>9.7995027199905884</c:v>
                </c:pt>
                <c:pt idx="9">
                  <c:v>8.9774045612757067</c:v>
                </c:pt>
                <c:pt idx="10">
                  <c:v>9.6883120471570319</c:v>
                </c:pt>
                <c:pt idx="11">
                  <c:v>10.744511581443518</c:v>
                </c:pt>
                <c:pt idx="12">
                  <c:v>8.6275465615179439</c:v>
                </c:pt>
                <c:pt idx="13">
                  <c:v>8.6721008390731935</c:v>
                </c:pt>
                <c:pt idx="14">
                  <c:v>13.091427271405392</c:v>
                </c:pt>
                <c:pt idx="15">
                  <c:v>11.700730901850507</c:v>
                </c:pt>
                <c:pt idx="16">
                  <c:v>18.905789620538823</c:v>
                </c:pt>
                <c:pt idx="17">
                  <c:v>16.896039193987328</c:v>
                </c:pt>
                <c:pt idx="18">
                  <c:v>12.778249434699479</c:v>
                </c:pt>
                <c:pt idx="19">
                  <c:v>13.460938915346867</c:v>
                </c:pt>
                <c:pt idx="20">
                  <c:v>12.95098885646204</c:v>
                </c:pt>
                <c:pt idx="21">
                  <c:v>9.89487303444748</c:v>
                </c:pt>
                <c:pt idx="22">
                  <c:v>9.5044320111087952</c:v>
                </c:pt>
                <c:pt idx="23">
                  <c:v>10.6253850431199</c:v>
                </c:pt>
                <c:pt idx="24">
                  <c:v>6.2219886364254897</c:v>
                </c:pt>
                <c:pt idx="25">
                  <c:v>15.739809983617084</c:v>
                </c:pt>
                <c:pt idx="26">
                  <c:v>7.5024601333725629</c:v>
                </c:pt>
                <c:pt idx="27">
                  <c:v>17.204251815133787</c:v>
                </c:pt>
                <c:pt idx="28">
                  <c:v>5.6077220048862735</c:v>
                </c:pt>
                <c:pt idx="29">
                  <c:v>4.0168554068333968</c:v>
                </c:pt>
                <c:pt idx="30">
                  <c:v>2.0620842965010517</c:v>
                </c:pt>
                <c:pt idx="31">
                  <c:v>-1.8602427630151988</c:v>
                </c:pt>
                <c:pt idx="32">
                  <c:v>5.6105032478297767</c:v>
                </c:pt>
                <c:pt idx="33">
                  <c:v>6.1983270861150546</c:v>
                </c:pt>
                <c:pt idx="34">
                  <c:v>10.654584130695261</c:v>
                </c:pt>
                <c:pt idx="35">
                  <c:v>11.303591343050524</c:v>
                </c:pt>
                <c:pt idx="36">
                  <c:v>7.4526187471192955</c:v>
                </c:pt>
                <c:pt idx="37">
                  <c:v>9.6533928136553442</c:v>
                </c:pt>
                <c:pt idx="38">
                  <c:v>5.8197229333688556</c:v>
                </c:pt>
                <c:pt idx="39">
                  <c:v>7.0823374811402617</c:v>
                </c:pt>
                <c:pt idx="40">
                  <c:v>7.5381271929543674</c:v>
                </c:pt>
                <c:pt idx="41">
                  <c:v>7.2461283896996447</c:v>
                </c:pt>
                <c:pt idx="42">
                  <c:v>8.0143052094685601</c:v>
                </c:pt>
                <c:pt idx="43">
                  <c:v>6.8372056299852515</c:v>
                </c:pt>
                <c:pt idx="44">
                  <c:v>11.140522748401031</c:v>
                </c:pt>
                <c:pt idx="45">
                  <c:v>7.6347453734119357</c:v>
                </c:pt>
                <c:pt idx="46">
                  <c:v>8.0884696074254663</c:v>
                </c:pt>
                <c:pt idx="47">
                  <c:v>6.5030257620160974</c:v>
                </c:pt>
                <c:pt idx="48">
                  <c:v>3.8092062595082519</c:v>
                </c:pt>
                <c:pt idx="49">
                  <c:v>2.1902974518732101</c:v>
                </c:pt>
                <c:pt idx="50">
                  <c:v>1.289142580808887</c:v>
                </c:pt>
                <c:pt idx="51">
                  <c:v>2.3033759613311648</c:v>
                </c:pt>
                <c:pt idx="52">
                  <c:v>5.1321839838819914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1409152"/>
        <c:axId val="401410688"/>
      </c:lineChart>
      <c:catAx>
        <c:axId val="40140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ZA"/>
            </a:pPr>
            <a:endParaRPr lang="en-US"/>
          </a:p>
        </c:txPr>
        <c:crossAx val="401410688"/>
        <c:crosses val="autoZero"/>
        <c:auto val="1"/>
        <c:lblAlgn val="ctr"/>
        <c:lblOffset val="100"/>
        <c:noMultiLvlLbl val="0"/>
      </c:catAx>
      <c:valAx>
        <c:axId val="401410688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n-ZA"/>
            </a:pPr>
            <a:endParaRPr lang="en-US"/>
          </a:p>
        </c:txPr>
        <c:crossAx val="4014091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47090224206751"/>
          <c:y val="5.7687172665060675E-2"/>
          <c:w val="0.34362938567290491"/>
          <c:h val="0.15591270269298668"/>
        </c:manualLayout>
      </c:layout>
      <c:overlay val="0"/>
      <c:spPr>
        <a:gradFill rotWithShape="1">
          <a:gsLst>
            <a:gs pos="0">
              <a:schemeClr val="dk1">
                <a:shade val="51000"/>
                <a:satMod val="130000"/>
              </a:schemeClr>
            </a:gs>
            <a:gs pos="80000">
              <a:schemeClr val="dk1">
                <a:shade val="93000"/>
                <a:satMod val="130000"/>
              </a:schemeClr>
            </a:gs>
            <a:gs pos="100000">
              <a:schemeClr val="dk1">
                <a:shade val="94000"/>
                <a:satMod val="135000"/>
              </a:schemeClr>
            </a:gs>
          </a:gsLst>
          <a:lin ang="16200000" scaled="0"/>
        </a:gradFill>
        <a:ln w="9525" cap="flat" cmpd="sng" algn="ctr">
          <a:solidFill>
            <a:schemeClr val="dk1">
              <a:shade val="95000"/>
              <a:satMod val="10500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c:spPr>
      <c:txPr>
        <a:bodyPr/>
        <a:lstStyle/>
        <a:p>
          <a:pPr>
            <a:defRPr lang="en-ZA" sz="120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1">
      <a:gsLst>
        <a:gs pos="0">
          <a:schemeClr val="accent6">
            <a:tint val="50000"/>
            <a:satMod val="300000"/>
          </a:schemeClr>
        </a:gs>
        <a:gs pos="35000">
          <a:schemeClr val="accent6">
            <a:tint val="37000"/>
            <a:satMod val="300000"/>
          </a:schemeClr>
        </a:gs>
        <a:gs pos="100000">
          <a:schemeClr val="accent6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6">
          <a:shade val="95000"/>
          <a:satMod val="105000"/>
        </a:schemeClr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462540716612767E-2"/>
          <c:y val="9.0301003344481628E-2"/>
          <c:w val="0.89902280130292656"/>
          <c:h val="0.85618729096989965"/>
        </c:manualLayout>
      </c:layout>
      <c:lineChart>
        <c:grouping val="standard"/>
        <c:varyColors val="0"/>
        <c:ser>
          <c:idx val="0"/>
          <c:order val="0"/>
          <c:tx>
            <c:strRef>
              <c:f>'Growth Rates Annual'!$B$2</c:f>
              <c:strCache>
                <c:ptCount val="1"/>
                <c:pt idx="0">
                  <c:v>Primary Industries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'Growth Rates Annual'!$A$3:$A$22</c:f>
              <c:numCache>
                <c:formatCode>General</c:formatCode>
                <c:ptCount val="2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</c:numCache>
            </c:numRef>
          </c:cat>
          <c:val>
            <c:numRef>
              <c:f>'Growth Rates Annual'!$B$3:$B$22</c:f>
              <c:numCache>
                <c:formatCode>0.00</c:formatCode>
                <c:ptCount val="20"/>
                <c:pt idx="0">
                  <c:v>20.667674952100636</c:v>
                </c:pt>
                <c:pt idx="1">
                  <c:v>3.2470930717351685</c:v>
                </c:pt>
                <c:pt idx="2">
                  <c:v>5.3599247381601609</c:v>
                </c:pt>
                <c:pt idx="3">
                  <c:v>-4.8285414007360634</c:v>
                </c:pt>
                <c:pt idx="4">
                  <c:v>7.9921971293591483</c:v>
                </c:pt>
                <c:pt idx="5">
                  <c:v>29.947012360136927</c:v>
                </c:pt>
                <c:pt idx="6">
                  <c:v>23.111598525617254</c:v>
                </c:pt>
                <c:pt idx="7">
                  <c:v>-5.1196196699881318</c:v>
                </c:pt>
                <c:pt idx="8">
                  <c:v>2.8906080917918331</c:v>
                </c:pt>
                <c:pt idx="9">
                  <c:v>-6.4386842084589988</c:v>
                </c:pt>
                <c:pt idx="10">
                  <c:v>20.019386275450621</c:v>
                </c:pt>
                <c:pt idx="11">
                  <c:v>35.666492355994258</c:v>
                </c:pt>
                <c:pt idx="12">
                  <c:v>26.765776099724231</c:v>
                </c:pt>
                <c:pt idx="13">
                  <c:v>-3.1699089370695295</c:v>
                </c:pt>
                <c:pt idx="14">
                  <c:v>-0.57117063665236889</c:v>
                </c:pt>
                <c:pt idx="15">
                  <c:v>14.318452788170999</c:v>
                </c:pt>
                <c:pt idx="16">
                  <c:v>-6.4384798722044643</c:v>
                </c:pt>
                <c:pt idx="17">
                  <c:v>4.3460961411792614</c:v>
                </c:pt>
                <c:pt idx="18">
                  <c:v>8.5896979728543936</c:v>
                </c:pt>
                <c:pt idx="19">
                  <c:v>-0.95993558650755084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'Growth Rates Annual'!$E$2</c:f>
              <c:strCache>
                <c:ptCount val="1"/>
                <c:pt idx="0">
                  <c:v>Secondary Industries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'Growth Rates Annual'!$A$3:$A$22</c:f>
              <c:numCache>
                <c:formatCode>General</c:formatCode>
                <c:ptCount val="2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</c:numCache>
            </c:numRef>
          </c:cat>
          <c:val>
            <c:numRef>
              <c:f>'Growth Rates Annual'!$E$3:$E$22</c:f>
              <c:numCache>
                <c:formatCode>0.00</c:formatCode>
                <c:ptCount val="20"/>
                <c:pt idx="0">
                  <c:v>9.0984935447038318</c:v>
                </c:pt>
                <c:pt idx="1">
                  <c:v>12.782363139503145</c:v>
                </c:pt>
                <c:pt idx="2">
                  <c:v>-2.8384573819857892</c:v>
                </c:pt>
                <c:pt idx="3">
                  <c:v>3.5550143542488408</c:v>
                </c:pt>
                <c:pt idx="4">
                  <c:v>20.555800057283676</c:v>
                </c:pt>
                <c:pt idx="5">
                  <c:v>16.031125462612977</c:v>
                </c:pt>
                <c:pt idx="6">
                  <c:v>15.962604468471051</c:v>
                </c:pt>
                <c:pt idx="7">
                  <c:v>6.6010531491015323</c:v>
                </c:pt>
                <c:pt idx="8">
                  <c:v>10.736863441462932</c:v>
                </c:pt>
                <c:pt idx="9">
                  <c:v>8.8290394968759767</c:v>
                </c:pt>
                <c:pt idx="10">
                  <c:v>-4.1552553597799502</c:v>
                </c:pt>
                <c:pt idx="11">
                  <c:v>12.299354863466863</c:v>
                </c:pt>
                <c:pt idx="12">
                  <c:v>19.347609718163401</c:v>
                </c:pt>
                <c:pt idx="13">
                  <c:v>0.48912012394886856</c:v>
                </c:pt>
                <c:pt idx="14">
                  <c:v>1.7326073466281473</c:v>
                </c:pt>
                <c:pt idx="15">
                  <c:v>2.683533738016179</c:v>
                </c:pt>
                <c:pt idx="16">
                  <c:v>7.1844176455379118</c:v>
                </c:pt>
                <c:pt idx="17">
                  <c:v>9.8073271333413601</c:v>
                </c:pt>
                <c:pt idx="18">
                  <c:v>11.525826043576389</c:v>
                </c:pt>
                <c:pt idx="19">
                  <c:v>-4.0089066902460955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'Growth Rates Annual'!$I$2</c:f>
              <c:strCache>
                <c:ptCount val="1"/>
                <c:pt idx="0">
                  <c:v>Tertiary industries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'Growth Rates Annual'!$A$3:$A$22</c:f>
              <c:numCache>
                <c:formatCode>General</c:formatCode>
                <c:ptCount val="2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</c:numCache>
            </c:numRef>
          </c:cat>
          <c:val>
            <c:numRef>
              <c:f>'Growth Rates Annual'!$I$3:$I$22</c:f>
              <c:numCache>
                <c:formatCode>0.00</c:formatCode>
                <c:ptCount val="20"/>
                <c:pt idx="0">
                  <c:v>13.902868918548897</c:v>
                </c:pt>
                <c:pt idx="1">
                  <c:v>11.634668668732619</c:v>
                </c:pt>
                <c:pt idx="2">
                  <c:v>8.5573049259837273</c:v>
                </c:pt>
                <c:pt idx="3">
                  <c:v>13.54413183423914</c:v>
                </c:pt>
                <c:pt idx="4">
                  <c:v>16.130591489466088</c:v>
                </c:pt>
                <c:pt idx="5">
                  <c:v>12.234679869846341</c:v>
                </c:pt>
                <c:pt idx="6">
                  <c:v>20.774346228085211</c:v>
                </c:pt>
                <c:pt idx="7">
                  <c:v>14.407970304568163</c:v>
                </c:pt>
                <c:pt idx="8">
                  <c:v>11.460314921974144</c:v>
                </c:pt>
                <c:pt idx="9">
                  <c:v>12.473954988894121</c:v>
                </c:pt>
                <c:pt idx="10">
                  <c:v>16.572123848547015</c:v>
                </c:pt>
                <c:pt idx="11">
                  <c:v>14.230844428773992</c:v>
                </c:pt>
                <c:pt idx="12">
                  <c:v>7.9349798618356617</c:v>
                </c:pt>
                <c:pt idx="13">
                  <c:v>7.7767863247577713</c:v>
                </c:pt>
                <c:pt idx="14">
                  <c:v>8.9696954377486406</c:v>
                </c:pt>
                <c:pt idx="15">
                  <c:v>9.2595127490813134</c:v>
                </c:pt>
                <c:pt idx="16">
                  <c:v>7.9101681088472446</c:v>
                </c:pt>
                <c:pt idx="17">
                  <c:v>8.1853312236135061</c:v>
                </c:pt>
                <c:pt idx="18">
                  <c:v>6.7947583830676814</c:v>
                </c:pt>
                <c:pt idx="19">
                  <c:v>4.9374692724554112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155968"/>
        <c:axId val="485157504"/>
      </c:lineChart>
      <c:catAx>
        <c:axId val="48515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ZA"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5157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85157504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ZA"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51559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377850162866449"/>
          <c:y val="1.6722309711286364E-2"/>
          <c:w val="0.75407166123779135"/>
          <c:h val="0.107023299010700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ZA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5">
        <a:lumMod val="40000"/>
        <a:lumOff val="60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788" r="0.75000000000000788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097956188397553E-2"/>
          <c:y val="3.2064622059228901E-2"/>
          <c:w val="0.91042422686294056"/>
          <c:h val="0.92304270185404858"/>
        </c:manualLayout>
      </c:layout>
      <c:lineChart>
        <c:grouping val="standard"/>
        <c:varyColors val="0"/>
        <c:ser>
          <c:idx val="1"/>
          <c:order val="0"/>
          <c:tx>
            <c:strRef>
              <c:f>'GOS PMB'!$N$2</c:f>
              <c:strCache>
                <c:ptCount val="1"/>
                <c:pt idx="0">
                  <c:v>PMB Quarterly Rate</c:v>
                </c:pt>
              </c:strCache>
            </c:strRef>
          </c:tx>
          <c:spPr>
            <a:ln w="41275">
              <a:solidFill>
                <a:srgbClr val="FF0000"/>
              </a:solidFill>
            </a:ln>
          </c:spPr>
          <c:marker>
            <c:symbol val="none"/>
          </c:marker>
          <c:trendline>
            <c:spPr>
              <a:ln w="28575">
                <a:solidFill>
                  <a:srgbClr val="0070C0"/>
                </a:solidFill>
              </a:ln>
            </c:spPr>
            <c:trendlineType val="poly"/>
            <c:order val="6"/>
            <c:dispRSqr val="0"/>
            <c:dispEq val="0"/>
          </c:trendline>
          <c:cat>
            <c:strRef>
              <c:f>'GOS PMB'!$A$11:$A$63</c:f>
              <c:strCache>
                <c:ptCount val="53"/>
                <c:pt idx="0">
                  <c:v>2003q1</c:v>
                </c:pt>
                <c:pt idx="1">
                  <c:v>2003q2</c:v>
                </c:pt>
                <c:pt idx="2">
                  <c:v>2003q3</c:v>
                </c:pt>
                <c:pt idx="3">
                  <c:v>2003q4</c:v>
                </c:pt>
                <c:pt idx="4">
                  <c:v>2004q1</c:v>
                </c:pt>
                <c:pt idx="5">
                  <c:v>2004q2</c:v>
                </c:pt>
                <c:pt idx="6">
                  <c:v>2004q3</c:v>
                </c:pt>
                <c:pt idx="7">
                  <c:v>2004q4</c:v>
                </c:pt>
                <c:pt idx="8">
                  <c:v>2005q1</c:v>
                </c:pt>
                <c:pt idx="9">
                  <c:v>2005q2</c:v>
                </c:pt>
                <c:pt idx="10">
                  <c:v>2005q3</c:v>
                </c:pt>
                <c:pt idx="11">
                  <c:v>2005q4</c:v>
                </c:pt>
                <c:pt idx="12">
                  <c:v>2006q1</c:v>
                </c:pt>
                <c:pt idx="13">
                  <c:v>2006q2</c:v>
                </c:pt>
                <c:pt idx="14">
                  <c:v>2006q3</c:v>
                </c:pt>
                <c:pt idx="15">
                  <c:v>2006q4</c:v>
                </c:pt>
                <c:pt idx="16">
                  <c:v>2007q1</c:v>
                </c:pt>
                <c:pt idx="17">
                  <c:v>2007q2</c:v>
                </c:pt>
                <c:pt idx="18">
                  <c:v>2007q3</c:v>
                </c:pt>
                <c:pt idx="19">
                  <c:v>2007q4</c:v>
                </c:pt>
                <c:pt idx="20">
                  <c:v>2008q1</c:v>
                </c:pt>
                <c:pt idx="21">
                  <c:v>2008q2</c:v>
                </c:pt>
                <c:pt idx="22">
                  <c:v>2008q3</c:v>
                </c:pt>
                <c:pt idx="23">
                  <c:v>2008q4</c:v>
                </c:pt>
                <c:pt idx="24">
                  <c:v>2009q1</c:v>
                </c:pt>
                <c:pt idx="25">
                  <c:v>2009q2</c:v>
                </c:pt>
                <c:pt idx="26">
                  <c:v>2009q3</c:v>
                </c:pt>
                <c:pt idx="27">
                  <c:v>2009q4</c:v>
                </c:pt>
                <c:pt idx="28">
                  <c:v>2010q1</c:v>
                </c:pt>
                <c:pt idx="29">
                  <c:v>2010q2</c:v>
                </c:pt>
                <c:pt idx="30">
                  <c:v>2010q3</c:v>
                </c:pt>
                <c:pt idx="31">
                  <c:v>2010q4</c:v>
                </c:pt>
                <c:pt idx="32">
                  <c:v>2011q1</c:v>
                </c:pt>
                <c:pt idx="33">
                  <c:v>2011q2</c:v>
                </c:pt>
                <c:pt idx="34">
                  <c:v>2011q3</c:v>
                </c:pt>
                <c:pt idx="35">
                  <c:v>2011q4</c:v>
                </c:pt>
                <c:pt idx="36">
                  <c:v>2012q1</c:v>
                </c:pt>
                <c:pt idx="37">
                  <c:v>2012q2</c:v>
                </c:pt>
                <c:pt idx="38">
                  <c:v>2012q3</c:v>
                </c:pt>
                <c:pt idx="39">
                  <c:v>2012q4</c:v>
                </c:pt>
                <c:pt idx="40">
                  <c:v>2013q1</c:v>
                </c:pt>
                <c:pt idx="41">
                  <c:v>2013q2</c:v>
                </c:pt>
                <c:pt idx="42">
                  <c:v>2013q3</c:v>
                </c:pt>
                <c:pt idx="43">
                  <c:v>2013q4</c:v>
                </c:pt>
                <c:pt idx="44">
                  <c:v>2014q1</c:v>
                </c:pt>
                <c:pt idx="45">
                  <c:v>2014q2</c:v>
                </c:pt>
                <c:pt idx="46">
                  <c:v>2014q3</c:v>
                </c:pt>
                <c:pt idx="47">
                  <c:v>2014q4</c:v>
                </c:pt>
                <c:pt idx="48">
                  <c:v>2015q1</c:v>
                </c:pt>
                <c:pt idx="49">
                  <c:v>2015q2</c:v>
                </c:pt>
                <c:pt idx="50">
                  <c:v>2015q3</c:v>
                </c:pt>
                <c:pt idx="51">
                  <c:v>2015q4</c:v>
                </c:pt>
                <c:pt idx="52">
                  <c:v>2016q1</c:v>
                </c:pt>
              </c:strCache>
            </c:strRef>
          </c:cat>
          <c:val>
            <c:numRef>
              <c:f>'GOS PMB'!$N$11:$N$63</c:f>
              <c:numCache>
                <c:formatCode>0.00</c:formatCode>
                <c:ptCount val="53"/>
                <c:pt idx="0">
                  <c:v>1.0977153966237851</c:v>
                </c:pt>
                <c:pt idx="1">
                  <c:v>8.8035208069379003</c:v>
                </c:pt>
                <c:pt idx="2">
                  <c:v>-0.42639176253653038</c:v>
                </c:pt>
                <c:pt idx="3">
                  <c:v>-3.6799387528167631</c:v>
                </c:pt>
                <c:pt idx="4">
                  <c:v>4.0908372373724218</c:v>
                </c:pt>
                <c:pt idx="5">
                  <c:v>8.5654108695747766</c:v>
                </c:pt>
                <c:pt idx="6">
                  <c:v>3.8262359818579728</c:v>
                </c:pt>
                <c:pt idx="7">
                  <c:v>-4.7077519393286646</c:v>
                </c:pt>
                <c:pt idx="8">
                  <c:v>2.2219615654198441</c:v>
                </c:pt>
                <c:pt idx="9">
                  <c:v>7.7525526856574043</c:v>
                </c:pt>
                <c:pt idx="10">
                  <c:v>4.5035401320855692</c:v>
                </c:pt>
                <c:pt idx="11">
                  <c:v>-3.7901735196742248</c:v>
                </c:pt>
                <c:pt idx="12">
                  <c:v>0.26791152888123182</c:v>
                </c:pt>
                <c:pt idx="13">
                  <c:v>7.7967480789219001</c:v>
                </c:pt>
                <c:pt idx="14">
                  <c:v>8.7533453131036669</c:v>
                </c:pt>
                <c:pt idx="15">
                  <c:v>-4.9732751890924929</c:v>
                </c:pt>
                <c:pt idx="16">
                  <c:v>6.7355163899508224</c:v>
                </c:pt>
                <c:pt idx="17">
                  <c:v>5.974763118190805</c:v>
                </c:pt>
                <c:pt idx="18">
                  <c:v>4.9223907768645301</c:v>
                </c:pt>
                <c:pt idx="19">
                  <c:v>-4.3980424138547143</c:v>
                </c:pt>
                <c:pt idx="20">
                  <c:v>6.2557937348371713</c:v>
                </c:pt>
                <c:pt idx="21">
                  <c:v>3.1074030925842764</c:v>
                </c:pt>
                <c:pt idx="22">
                  <c:v>4.5496162834337115</c:v>
                </c:pt>
                <c:pt idx="23">
                  <c:v>-3.4194034468810752</c:v>
                </c:pt>
                <c:pt idx="24">
                  <c:v>2.0263270519409233</c:v>
                </c:pt>
                <c:pt idx="25">
                  <c:v>12.346147864790145</c:v>
                </c:pt>
                <c:pt idx="26">
                  <c:v>-2.8913132131445969</c:v>
                </c:pt>
                <c:pt idx="27">
                  <c:v>5.2967210687448389</c:v>
                </c:pt>
                <c:pt idx="28">
                  <c:v>-8.0684547052437861</c:v>
                </c:pt>
                <c:pt idx="29">
                  <c:v>10.65377413808733</c:v>
                </c:pt>
                <c:pt idx="30">
                  <c:v>-4.7162602830286833</c:v>
                </c:pt>
                <c:pt idx="31">
                  <c:v>1.2500843458807367</c:v>
                </c:pt>
                <c:pt idx="32">
                  <c:v>-1.0702997819219573</c:v>
                </c:pt>
                <c:pt idx="33">
                  <c:v>11.26966862049469</c:v>
                </c:pt>
                <c:pt idx="34">
                  <c:v>-0.71799733484316652</c:v>
                </c:pt>
                <c:pt idx="35">
                  <c:v>1.8439326306878274</c:v>
                </c:pt>
                <c:pt idx="36">
                  <c:v>-4.4931503823962897</c:v>
                </c:pt>
                <c:pt idx="37">
                  <c:v>13.548620999201697</c:v>
                </c:pt>
                <c:pt idx="38">
                  <c:v>-4.1890657031402574</c:v>
                </c:pt>
                <c:pt idx="39">
                  <c:v>3.0591090399355254</c:v>
                </c:pt>
                <c:pt idx="40">
                  <c:v>-4.0866310582253202</c:v>
                </c:pt>
                <c:pt idx="41">
                  <c:v>13.240301872688553</c:v>
                </c:pt>
                <c:pt idx="42">
                  <c:v>-3.5027962786645217</c:v>
                </c:pt>
                <c:pt idx="43">
                  <c:v>1.9360093386730091</c:v>
                </c:pt>
                <c:pt idx="44">
                  <c:v>-0.22331733695905839</c:v>
                </c:pt>
                <c:pt idx="45">
                  <c:v>9.6682898070181302</c:v>
                </c:pt>
                <c:pt idx="46">
                  <c:v>-3.0960213130991194</c:v>
                </c:pt>
                <c:pt idx="47">
                  <c:v>0.44080990418597954</c:v>
                </c:pt>
                <c:pt idx="48">
                  <c:v>-2.7470050137189017</c:v>
                </c:pt>
                <c:pt idx="49">
                  <c:v>7.9580083523750638</c:v>
                </c:pt>
                <c:pt idx="50">
                  <c:v>-3.9505593132486956</c:v>
                </c:pt>
                <c:pt idx="51">
                  <c:v>1.4465487185929178</c:v>
                </c:pt>
                <c:pt idx="52">
                  <c:v>-5.7845933198685036E-2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1456128"/>
        <c:axId val="401470208"/>
      </c:lineChart>
      <c:catAx>
        <c:axId val="40145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ZA">
                <a:solidFill>
                  <a:schemeClr val="tx1"/>
                </a:solidFill>
              </a:defRPr>
            </a:pPr>
            <a:endParaRPr lang="en-US"/>
          </a:p>
        </c:txPr>
        <c:crossAx val="401470208"/>
        <c:crosses val="autoZero"/>
        <c:auto val="1"/>
        <c:lblAlgn val="ctr"/>
        <c:lblOffset val="100"/>
        <c:noMultiLvlLbl val="0"/>
      </c:catAx>
      <c:valAx>
        <c:axId val="401470208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n-ZA"/>
            </a:pPr>
            <a:endParaRPr lang="en-US"/>
          </a:p>
        </c:txPr>
        <c:crossAx val="4014561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1399965083282289"/>
          <c:y val="9.4216853030357525E-2"/>
          <c:w val="0.34362938567290491"/>
          <c:h val="0.11025060223636433"/>
        </c:manualLayout>
      </c:layout>
      <c:overlay val="0"/>
      <c:spPr>
        <a:gradFill rotWithShape="1">
          <a:gsLst>
            <a:gs pos="0">
              <a:schemeClr val="dk1">
                <a:shade val="51000"/>
                <a:satMod val="130000"/>
              </a:schemeClr>
            </a:gs>
            <a:gs pos="80000">
              <a:schemeClr val="dk1">
                <a:shade val="93000"/>
                <a:satMod val="130000"/>
              </a:schemeClr>
            </a:gs>
            <a:gs pos="100000">
              <a:schemeClr val="dk1">
                <a:shade val="94000"/>
                <a:satMod val="135000"/>
              </a:schemeClr>
            </a:gs>
          </a:gsLst>
          <a:lin ang="16200000" scaled="0"/>
        </a:gradFill>
        <a:ln w="9525" cap="flat" cmpd="sng" algn="ctr">
          <a:solidFill>
            <a:schemeClr val="dk1">
              <a:shade val="95000"/>
              <a:satMod val="10500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c:spPr>
      <c:txPr>
        <a:bodyPr/>
        <a:lstStyle/>
        <a:p>
          <a:pPr>
            <a:defRPr lang="en-ZA" sz="120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1">
      <a:gsLst>
        <a:gs pos="0">
          <a:schemeClr val="accent6">
            <a:shade val="51000"/>
            <a:satMod val="130000"/>
          </a:schemeClr>
        </a:gs>
        <a:gs pos="80000">
          <a:schemeClr val="accent6">
            <a:shade val="93000"/>
            <a:satMod val="130000"/>
          </a:schemeClr>
        </a:gs>
        <a:gs pos="100000">
          <a:schemeClr val="accent6">
            <a:shade val="94000"/>
            <a:satMod val="135000"/>
          </a:schemeClr>
        </a:gs>
      </a:gsLst>
      <a:lin ang="16200000" scaled="0"/>
    </a:gradFill>
    <a:ln w="9525" cap="flat" cmpd="sng" algn="ctr">
      <a:solidFill>
        <a:schemeClr val="accent6">
          <a:shade val="95000"/>
          <a:satMod val="105000"/>
        </a:schemeClr>
      </a:solidFill>
      <a:prstDash val="solid"/>
    </a:ln>
    <a:effectLst>
      <a:outerShdw blurRad="40000" dist="23000" dir="5400000" rotWithShape="0">
        <a:srgbClr val="000000">
          <a:alpha val="35000"/>
        </a:srgbClr>
      </a:outerShdw>
    </a:effectLst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788" l="0.70000000000000062" r="0.70000000000000062" t="0.75000000000000788" header="0.30000000000000032" footer="0.3000000000000003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08573928259012"/>
          <c:y val="5.1400554097404488E-2"/>
          <c:w val="0.85177668416448604"/>
          <c:h val="0.87053228346456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'GOS PMB'!$R$11:$T$11</c:f>
              <c:strCache>
                <c:ptCount val="1"/>
                <c:pt idx="0">
                  <c:v>Yearly Growth Rate %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'GOS PMB'!$R$14:$R$26</c:f>
              <c:numCache>
                <c:formatCode>General</c:formatCode>
                <c:ptCount val="1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</c:numCache>
            </c:numRef>
          </c:cat>
          <c:val>
            <c:numRef>
              <c:f>'GOS PMB'!$T$14:$T$26</c:f>
              <c:numCache>
                <c:formatCode>0.00</c:formatCode>
                <c:ptCount val="13"/>
                <c:pt idx="0">
                  <c:v>9.9550290304534848</c:v>
                </c:pt>
                <c:pt idx="1">
                  <c:v>10.47759022262877</c:v>
                </c:pt>
                <c:pt idx="2">
                  <c:v>9.7988526323873639</c:v>
                </c:pt>
                <c:pt idx="3">
                  <c:v>10.587908792331431</c:v>
                </c:pt>
                <c:pt idx="4">
                  <c:v>15.373596680211016</c:v>
                </c:pt>
                <c:pt idx="5">
                  <c:v>10.697419858676751</c:v>
                </c:pt>
                <c:pt idx="6">
                  <c:v>11.674231526644038</c:v>
                </c:pt>
                <c:pt idx="7">
                  <c:v>2.345343175322288</c:v>
                </c:pt>
                <c:pt idx="8">
                  <c:v>8.4593754528521234</c:v>
                </c:pt>
                <c:pt idx="9">
                  <c:v>7.5051984732860424</c:v>
                </c:pt>
                <c:pt idx="10">
                  <c:v>7.4001651713175898</c:v>
                </c:pt>
                <c:pt idx="11">
                  <c:v>8.2664447583378386</c:v>
                </c:pt>
                <c:pt idx="12">
                  <c:v>2.3752888861580908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1551744"/>
        <c:axId val="401553280"/>
      </c:barChart>
      <c:catAx>
        <c:axId val="40155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ZA"/>
            </a:pPr>
            <a:endParaRPr lang="en-US"/>
          </a:p>
        </c:txPr>
        <c:crossAx val="401553280"/>
        <c:crosses val="autoZero"/>
        <c:auto val="1"/>
        <c:lblAlgn val="ctr"/>
        <c:lblOffset val="100"/>
        <c:noMultiLvlLbl val="0"/>
      </c:catAx>
      <c:valAx>
        <c:axId val="401553280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n-ZA"/>
            </a:pPr>
            <a:endParaRPr lang="en-US"/>
          </a:p>
        </c:txPr>
        <c:crossAx val="4015517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1858437050207435"/>
          <c:y val="3.6950489884416633E-2"/>
          <c:w val="0.26623536384327678"/>
          <c:h val="7.487748814006949E-2"/>
        </c:manualLayout>
      </c:layout>
      <c:overlay val="0"/>
      <c:txPr>
        <a:bodyPr/>
        <a:lstStyle/>
        <a:p>
          <a:pPr>
            <a:defRPr lang="en-ZA"/>
          </a:pPr>
          <a:endParaRPr lang="en-US"/>
        </a:p>
      </c:tx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588382973869696E-2"/>
          <c:y val="3.8152988608382718E-2"/>
          <c:w val="0.91042422686294056"/>
          <c:h val="0.93521926197581451"/>
        </c:manualLayout>
      </c:layout>
      <c:lineChart>
        <c:grouping val="standard"/>
        <c:varyColors val="0"/>
        <c:ser>
          <c:idx val="1"/>
          <c:order val="0"/>
          <c:tx>
            <c:strRef>
              <c:f>'GOS RBay'!$O$2</c:f>
              <c:strCache>
                <c:ptCount val="1"/>
                <c:pt idx="0">
                  <c:v>RBay Annual Rate</c:v>
                </c:pt>
              </c:strCache>
            </c:strRef>
          </c:tx>
          <c:spPr>
            <a:ln w="41275">
              <a:solidFill>
                <a:srgbClr val="FF0000"/>
              </a:solidFill>
            </a:ln>
          </c:spPr>
          <c:marker>
            <c:symbol val="none"/>
          </c:marker>
          <c:trendline>
            <c:spPr>
              <a:ln w="28575">
                <a:solidFill>
                  <a:srgbClr val="0070C0"/>
                </a:solidFill>
              </a:ln>
            </c:spPr>
            <c:trendlineType val="poly"/>
            <c:order val="6"/>
            <c:dispRSqr val="0"/>
            <c:dispEq val="0"/>
          </c:trendline>
          <c:cat>
            <c:strRef>
              <c:f>'GOS RBay'!$A$11:$C$63</c:f>
              <c:strCache>
                <c:ptCount val="53"/>
                <c:pt idx="0">
                  <c:v>2003q1</c:v>
                </c:pt>
                <c:pt idx="1">
                  <c:v>2003q2</c:v>
                </c:pt>
                <c:pt idx="2">
                  <c:v>2003q3</c:v>
                </c:pt>
                <c:pt idx="3">
                  <c:v>2003q4</c:v>
                </c:pt>
                <c:pt idx="4">
                  <c:v>2004q1</c:v>
                </c:pt>
                <c:pt idx="5">
                  <c:v>2004q2</c:v>
                </c:pt>
                <c:pt idx="6">
                  <c:v>2004q3</c:v>
                </c:pt>
                <c:pt idx="7">
                  <c:v>2004q4</c:v>
                </c:pt>
                <c:pt idx="8">
                  <c:v>2005q1</c:v>
                </c:pt>
                <c:pt idx="9">
                  <c:v>2005q2</c:v>
                </c:pt>
                <c:pt idx="10">
                  <c:v>2005q3</c:v>
                </c:pt>
                <c:pt idx="11">
                  <c:v>2005q4</c:v>
                </c:pt>
                <c:pt idx="12">
                  <c:v>2006q1</c:v>
                </c:pt>
                <c:pt idx="13">
                  <c:v>2006q2</c:v>
                </c:pt>
                <c:pt idx="14">
                  <c:v>2006q3</c:v>
                </c:pt>
                <c:pt idx="15">
                  <c:v>2006q4</c:v>
                </c:pt>
                <c:pt idx="16">
                  <c:v>2007q1</c:v>
                </c:pt>
                <c:pt idx="17">
                  <c:v>2007q2</c:v>
                </c:pt>
                <c:pt idx="18">
                  <c:v>2007q3</c:v>
                </c:pt>
                <c:pt idx="19">
                  <c:v>2007q4</c:v>
                </c:pt>
                <c:pt idx="20">
                  <c:v>2008q1</c:v>
                </c:pt>
                <c:pt idx="21">
                  <c:v>2008q2</c:v>
                </c:pt>
                <c:pt idx="22">
                  <c:v>2008q3</c:v>
                </c:pt>
                <c:pt idx="23">
                  <c:v>2008q4</c:v>
                </c:pt>
                <c:pt idx="24">
                  <c:v>2009q1</c:v>
                </c:pt>
                <c:pt idx="25">
                  <c:v>2009q2</c:v>
                </c:pt>
                <c:pt idx="26">
                  <c:v>2009q3</c:v>
                </c:pt>
                <c:pt idx="27">
                  <c:v>2009q4</c:v>
                </c:pt>
                <c:pt idx="28">
                  <c:v>2010q1</c:v>
                </c:pt>
                <c:pt idx="29">
                  <c:v>2010q2</c:v>
                </c:pt>
                <c:pt idx="30">
                  <c:v>2010q3</c:v>
                </c:pt>
                <c:pt idx="31">
                  <c:v>2010q4</c:v>
                </c:pt>
                <c:pt idx="32">
                  <c:v>2011q1</c:v>
                </c:pt>
                <c:pt idx="33">
                  <c:v>2011q2</c:v>
                </c:pt>
                <c:pt idx="34">
                  <c:v>2011q3</c:v>
                </c:pt>
                <c:pt idx="35">
                  <c:v>2011q4</c:v>
                </c:pt>
                <c:pt idx="36">
                  <c:v>2012q1</c:v>
                </c:pt>
                <c:pt idx="37">
                  <c:v>2012q2</c:v>
                </c:pt>
                <c:pt idx="38">
                  <c:v>2012q3</c:v>
                </c:pt>
                <c:pt idx="39">
                  <c:v>2012q4</c:v>
                </c:pt>
                <c:pt idx="40">
                  <c:v>2013q1</c:v>
                </c:pt>
                <c:pt idx="41">
                  <c:v>2013q2</c:v>
                </c:pt>
                <c:pt idx="42">
                  <c:v>2013q3</c:v>
                </c:pt>
                <c:pt idx="43">
                  <c:v>2013q4</c:v>
                </c:pt>
                <c:pt idx="44">
                  <c:v>2014q1</c:v>
                </c:pt>
                <c:pt idx="45">
                  <c:v>2014q2</c:v>
                </c:pt>
                <c:pt idx="46">
                  <c:v>2014q3</c:v>
                </c:pt>
                <c:pt idx="47">
                  <c:v>2014q4</c:v>
                </c:pt>
                <c:pt idx="48">
                  <c:v>2015q1</c:v>
                </c:pt>
                <c:pt idx="49">
                  <c:v>2015q2</c:v>
                </c:pt>
                <c:pt idx="50">
                  <c:v>2015q3</c:v>
                </c:pt>
                <c:pt idx="51">
                  <c:v>2015q4</c:v>
                </c:pt>
                <c:pt idx="52">
                  <c:v>2016q1</c:v>
                </c:pt>
              </c:strCache>
            </c:strRef>
          </c:cat>
          <c:val>
            <c:numRef>
              <c:f>'GOS RBay'!$O$11:$O$63</c:f>
              <c:numCache>
                <c:formatCode>0.00</c:formatCode>
                <c:ptCount val="53"/>
                <c:pt idx="0">
                  <c:v>16.483749815342133</c:v>
                </c:pt>
                <c:pt idx="1">
                  <c:v>10.653151063280788</c:v>
                </c:pt>
                <c:pt idx="2">
                  <c:v>8.0766919323383846</c:v>
                </c:pt>
                <c:pt idx="3">
                  <c:v>5.4982572661909259</c:v>
                </c:pt>
                <c:pt idx="4">
                  <c:v>8.6216625453857709</c:v>
                </c:pt>
                <c:pt idx="5">
                  <c:v>8.3839505938501961</c:v>
                </c:pt>
                <c:pt idx="6">
                  <c:v>13.012853809281506</c:v>
                </c:pt>
                <c:pt idx="7">
                  <c:v>11.806914985255689</c:v>
                </c:pt>
                <c:pt idx="8">
                  <c:v>9.7995027199905849</c:v>
                </c:pt>
                <c:pt idx="9">
                  <c:v>8.9774045612757138</c:v>
                </c:pt>
                <c:pt idx="10">
                  <c:v>9.6883120471570123</c:v>
                </c:pt>
                <c:pt idx="11">
                  <c:v>10.744511581443511</c:v>
                </c:pt>
                <c:pt idx="12">
                  <c:v>8.627546561517951</c:v>
                </c:pt>
                <c:pt idx="13">
                  <c:v>8.6721008390731829</c:v>
                </c:pt>
                <c:pt idx="14">
                  <c:v>13.091427271405397</c:v>
                </c:pt>
                <c:pt idx="15">
                  <c:v>11.700730901850516</c:v>
                </c:pt>
                <c:pt idx="16">
                  <c:v>18.905789620538833</c:v>
                </c:pt>
                <c:pt idx="17">
                  <c:v>16.89603919398732</c:v>
                </c:pt>
                <c:pt idx="18">
                  <c:v>12.778249434699488</c:v>
                </c:pt>
                <c:pt idx="19">
                  <c:v>13.46093891534686</c:v>
                </c:pt>
                <c:pt idx="20">
                  <c:v>12.605867936466508</c:v>
                </c:pt>
                <c:pt idx="21">
                  <c:v>28.538548832260112</c:v>
                </c:pt>
                <c:pt idx="22">
                  <c:v>24.364293295897905</c:v>
                </c:pt>
                <c:pt idx="23">
                  <c:v>10.170263594265936</c:v>
                </c:pt>
                <c:pt idx="24">
                  <c:v>-3.1955766894869093</c:v>
                </c:pt>
                <c:pt idx="25">
                  <c:v>-12.796050639215339</c:v>
                </c:pt>
                <c:pt idx="26">
                  <c:v>-12.082208765865309</c:v>
                </c:pt>
                <c:pt idx="27">
                  <c:v>-1.2525594361877364</c:v>
                </c:pt>
                <c:pt idx="28">
                  <c:v>12.600473690151087</c:v>
                </c:pt>
                <c:pt idx="29">
                  <c:v>19.508302573798598</c:v>
                </c:pt>
                <c:pt idx="30">
                  <c:v>12.001137894167808</c:v>
                </c:pt>
                <c:pt idx="31">
                  <c:v>10.007089767134921</c:v>
                </c:pt>
                <c:pt idx="32">
                  <c:v>4.4832786389618766</c:v>
                </c:pt>
                <c:pt idx="33">
                  <c:v>6.64068406557816</c:v>
                </c:pt>
                <c:pt idx="34">
                  <c:v>11.354611875455349</c:v>
                </c:pt>
                <c:pt idx="35">
                  <c:v>9.1089627200812853</c:v>
                </c:pt>
                <c:pt idx="36">
                  <c:v>5.9884955109516529</c:v>
                </c:pt>
                <c:pt idx="37">
                  <c:v>4.4959698741852261</c:v>
                </c:pt>
                <c:pt idx="38">
                  <c:v>2.2000162634363774</c:v>
                </c:pt>
                <c:pt idx="39">
                  <c:v>4.4098695334853266</c:v>
                </c:pt>
                <c:pt idx="40">
                  <c:v>8.921452968600315</c:v>
                </c:pt>
                <c:pt idx="41">
                  <c:v>10.603029098765813</c:v>
                </c:pt>
                <c:pt idx="42">
                  <c:v>10.322312797038256</c:v>
                </c:pt>
                <c:pt idx="43">
                  <c:v>9.367778405280573</c:v>
                </c:pt>
                <c:pt idx="44">
                  <c:v>10.705766810111641</c:v>
                </c:pt>
                <c:pt idx="45">
                  <c:v>7.1602681047775656</c:v>
                </c:pt>
                <c:pt idx="46">
                  <c:v>7.8234440300946213</c:v>
                </c:pt>
                <c:pt idx="47">
                  <c:v>5.7383646572974518</c:v>
                </c:pt>
                <c:pt idx="48">
                  <c:v>3.6402731962898645</c:v>
                </c:pt>
                <c:pt idx="49">
                  <c:v>1.4477020135599685</c:v>
                </c:pt>
                <c:pt idx="50">
                  <c:v>0.74417954537324749</c:v>
                </c:pt>
                <c:pt idx="51">
                  <c:v>1.9950228741236045</c:v>
                </c:pt>
                <c:pt idx="52">
                  <c:v>5.3843256496180434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3196928"/>
        <c:axId val="403198720"/>
      </c:lineChart>
      <c:catAx>
        <c:axId val="40319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ZA">
                <a:solidFill>
                  <a:schemeClr val="tx1"/>
                </a:solidFill>
              </a:defRPr>
            </a:pPr>
            <a:endParaRPr lang="en-US"/>
          </a:p>
        </c:txPr>
        <c:crossAx val="403198720"/>
        <c:crosses val="autoZero"/>
        <c:auto val="1"/>
        <c:lblAlgn val="ctr"/>
        <c:lblOffset val="100"/>
        <c:noMultiLvlLbl val="0"/>
      </c:catAx>
      <c:valAx>
        <c:axId val="403198720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n-ZA"/>
            </a:pPr>
            <a:endParaRPr lang="en-US"/>
          </a:p>
        </c:txPr>
        <c:crossAx val="403196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1399965083282289"/>
          <c:y val="9.4216853030357525E-2"/>
          <c:w val="0.34362938567290491"/>
          <c:h val="0.12851544241901294"/>
        </c:manualLayout>
      </c:layout>
      <c:overlay val="0"/>
      <c:spPr>
        <a:solidFill>
          <a:schemeClr val="dk1"/>
        </a:solidFill>
        <a:ln w="25400" cap="flat" cmpd="sng" algn="ctr">
          <a:solidFill>
            <a:schemeClr val="dk1">
              <a:shade val="50000"/>
            </a:schemeClr>
          </a:solidFill>
          <a:prstDash val="solid"/>
        </a:ln>
        <a:effectLst/>
      </c:spPr>
      <c:txPr>
        <a:bodyPr/>
        <a:lstStyle/>
        <a:p>
          <a:pPr>
            <a:defRPr lang="en-ZA" sz="120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1">
      <a:gsLst>
        <a:gs pos="0">
          <a:schemeClr val="accent3">
            <a:shade val="51000"/>
            <a:satMod val="130000"/>
          </a:schemeClr>
        </a:gs>
        <a:gs pos="80000">
          <a:schemeClr val="accent3">
            <a:shade val="93000"/>
            <a:satMod val="130000"/>
          </a:schemeClr>
        </a:gs>
        <a:gs pos="100000">
          <a:schemeClr val="accent3">
            <a:shade val="94000"/>
            <a:satMod val="135000"/>
          </a:schemeClr>
        </a:gs>
      </a:gsLst>
      <a:lin ang="16200000" scaled="0"/>
    </a:gradFill>
    <a:ln w="9525" cap="flat" cmpd="sng" algn="ctr">
      <a:solidFill>
        <a:schemeClr val="accent3">
          <a:shade val="95000"/>
          <a:satMod val="105000"/>
        </a:schemeClr>
      </a:solidFill>
      <a:prstDash val="solid"/>
    </a:ln>
    <a:effectLst>
      <a:outerShdw blurRad="40000" dist="23000" dir="5400000" rotWithShape="0">
        <a:srgbClr val="000000">
          <a:alpha val="35000"/>
        </a:srgbClr>
      </a:outerShdw>
    </a:effectLst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788" l="0.70000000000000062" r="0.70000000000000062" t="0.75000000000000788" header="0.30000000000000032" footer="0.3000000000000003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588382973869765E-2"/>
          <c:y val="3.8152988608382718E-2"/>
          <c:w val="0.91042422686294056"/>
          <c:h val="0.94327017342010677"/>
        </c:manualLayout>
      </c:layout>
      <c:lineChart>
        <c:grouping val="standard"/>
        <c:varyColors val="0"/>
        <c:ser>
          <c:idx val="1"/>
          <c:order val="0"/>
          <c:tx>
            <c:strRef>
              <c:f>'GOS RBay'!$N$2</c:f>
              <c:strCache>
                <c:ptCount val="1"/>
                <c:pt idx="0">
                  <c:v>RBay Quarterly Rate</c:v>
                </c:pt>
              </c:strCache>
            </c:strRef>
          </c:tx>
          <c:spPr>
            <a:ln w="41275">
              <a:solidFill>
                <a:srgbClr val="FF0000"/>
              </a:solidFill>
            </a:ln>
          </c:spPr>
          <c:marker>
            <c:symbol val="none"/>
          </c:marker>
          <c:trendline>
            <c:spPr>
              <a:ln w="31750">
                <a:solidFill>
                  <a:srgbClr val="0070C0"/>
                </a:solidFill>
              </a:ln>
            </c:spPr>
            <c:trendlineType val="poly"/>
            <c:order val="6"/>
            <c:dispRSqr val="0"/>
            <c:dispEq val="0"/>
          </c:trendline>
          <c:cat>
            <c:strRef>
              <c:f>'GOS RBay'!$A$11:$A$63</c:f>
              <c:strCache>
                <c:ptCount val="53"/>
                <c:pt idx="0">
                  <c:v>2003q1</c:v>
                </c:pt>
                <c:pt idx="1">
                  <c:v>2003q2</c:v>
                </c:pt>
                <c:pt idx="2">
                  <c:v>2003q3</c:v>
                </c:pt>
                <c:pt idx="3">
                  <c:v>2003q4</c:v>
                </c:pt>
                <c:pt idx="4">
                  <c:v>2004q1</c:v>
                </c:pt>
                <c:pt idx="5">
                  <c:v>2004q2</c:v>
                </c:pt>
                <c:pt idx="6">
                  <c:v>2004q3</c:v>
                </c:pt>
                <c:pt idx="7">
                  <c:v>2004q4</c:v>
                </c:pt>
                <c:pt idx="8">
                  <c:v>2005q1</c:v>
                </c:pt>
                <c:pt idx="9">
                  <c:v>2005q2</c:v>
                </c:pt>
                <c:pt idx="10">
                  <c:v>2005q3</c:v>
                </c:pt>
                <c:pt idx="11">
                  <c:v>2005q4</c:v>
                </c:pt>
                <c:pt idx="12">
                  <c:v>2006q1</c:v>
                </c:pt>
                <c:pt idx="13">
                  <c:v>2006q2</c:v>
                </c:pt>
                <c:pt idx="14">
                  <c:v>2006q3</c:v>
                </c:pt>
                <c:pt idx="15">
                  <c:v>2006q4</c:v>
                </c:pt>
                <c:pt idx="16">
                  <c:v>2007q1</c:v>
                </c:pt>
                <c:pt idx="17">
                  <c:v>2007q2</c:v>
                </c:pt>
                <c:pt idx="18">
                  <c:v>2007q3</c:v>
                </c:pt>
                <c:pt idx="19">
                  <c:v>2007q4</c:v>
                </c:pt>
                <c:pt idx="20">
                  <c:v>2008q1</c:v>
                </c:pt>
                <c:pt idx="21">
                  <c:v>2008q2</c:v>
                </c:pt>
                <c:pt idx="22">
                  <c:v>2008q3</c:v>
                </c:pt>
                <c:pt idx="23">
                  <c:v>2008q4</c:v>
                </c:pt>
                <c:pt idx="24">
                  <c:v>2009q1</c:v>
                </c:pt>
                <c:pt idx="25">
                  <c:v>2009q2</c:v>
                </c:pt>
                <c:pt idx="26">
                  <c:v>2009q3</c:v>
                </c:pt>
                <c:pt idx="27">
                  <c:v>2009q4</c:v>
                </c:pt>
                <c:pt idx="28">
                  <c:v>2010q1</c:v>
                </c:pt>
                <c:pt idx="29">
                  <c:v>2010q2</c:v>
                </c:pt>
                <c:pt idx="30">
                  <c:v>2010q3</c:v>
                </c:pt>
                <c:pt idx="31">
                  <c:v>2010q4</c:v>
                </c:pt>
                <c:pt idx="32">
                  <c:v>2011q1</c:v>
                </c:pt>
                <c:pt idx="33">
                  <c:v>2011q2</c:v>
                </c:pt>
                <c:pt idx="34">
                  <c:v>2011q3</c:v>
                </c:pt>
                <c:pt idx="35">
                  <c:v>2011q4</c:v>
                </c:pt>
                <c:pt idx="36">
                  <c:v>2012q1</c:v>
                </c:pt>
                <c:pt idx="37">
                  <c:v>2012q2</c:v>
                </c:pt>
                <c:pt idx="38">
                  <c:v>2012q3</c:v>
                </c:pt>
                <c:pt idx="39">
                  <c:v>2012q4</c:v>
                </c:pt>
                <c:pt idx="40">
                  <c:v>2013q1</c:v>
                </c:pt>
                <c:pt idx="41">
                  <c:v>2013q2</c:v>
                </c:pt>
                <c:pt idx="42">
                  <c:v>2013q3</c:v>
                </c:pt>
                <c:pt idx="43">
                  <c:v>2013q4</c:v>
                </c:pt>
                <c:pt idx="44">
                  <c:v>2014q1</c:v>
                </c:pt>
                <c:pt idx="45">
                  <c:v>2014q2</c:v>
                </c:pt>
                <c:pt idx="46">
                  <c:v>2014q3</c:v>
                </c:pt>
                <c:pt idx="47">
                  <c:v>2014q4</c:v>
                </c:pt>
                <c:pt idx="48">
                  <c:v>2015q1</c:v>
                </c:pt>
                <c:pt idx="49">
                  <c:v>2015q2</c:v>
                </c:pt>
                <c:pt idx="50">
                  <c:v>2015q3</c:v>
                </c:pt>
                <c:pt idx="51">
                  <c:v>2015q4</c:v>
                </c:pt>
                <c:pt idx="52">
                  <c:v>2016q1</c:v>
                </c:pt>
              </c:strCache>
            </c:strRef>
          </c:cat>
          <c:val>
            <c:numRef>
              <c:f>'GOS RBay'!$N$11:$N$63</c:f>
              <c:numCache>
                <c:formatCode>0.00</c:formatCode>
                <c:ptCount val="53"/>
                <c:pt idx="0">
                  <c:v>1.097715396623794</c:v>
                </c:pt>
                <c:pt idx="1">
                  <c:v>8.8035208069378967</c:v>
                </c:pt>
                <c:pt idx="2">
                  <c:v>-0.42639176253653699</c:v>
                </c:pt>
                <c:pt idx="3">
                  <c:v>-3.6799387528167573</c:v>
                </c:pt>
                <c:pt idx="4">
                  <c:v>4.0908372373724138</c:v>
                </c:pt>
                <c:pt idx="5">
                  <c:v>8.5654108695747873</c:v>
                </c:pt>
                <c:pt idx="6">
                  <c:v>3.8262359818579799</c:v>
                </c:pt>
                <c:pt idx="7">
                  <c:v>-4.7077519393286691</c:v>
                </c:pt>
                <c:pt idx="8">
                  <c:v>2.2219615654198286</c:v>
                </c:pt>
                <c:pt idx="9">
                  <c:v>7.7525526856574265</c:v>
                </c:pt>
                <c:pt idx="10">
                  <c:v>4.5035401320855506</c:v>
                </c:pt>
                <c:pt idx="11">
                  <c:v>-3.790173519674219</c:v>
                </c:pt>
                <c:pt idx="12">
                  <c:v>0.26791152888123143</c:v>
                </c:pt>
                <c:pt idx="13">
                  <c:v>7.7967480789219028</c:v>
                </c:pt>
                <c:pt idx="14">
                  <c:v>8.7533453131036651</c:v>
                </c:pt>
                <c:pt idx="15">
                  <c:v>-4.9732751890924858</c:v>
                </c:pt>
                <c:pt idx="16">
                  <c:v>6.7355163899508197</c:v>
                </c:pt>
                <c:pt idx="17">
                  <c:v>5.9747631181907908</c:v>
                </c:pt>
                <c:pt idx="18">
                  <c:v>4.9223907768645461</c:v>
                </c:pt>
                <c:pt idx="19">
                  <c:v>-4.3980424138547196</c:v>
                </c:pt>
                <c:pt idx="20">
                  <c:v>5.9311299345474424</c:v>
                </c:pt>
                <c:pt idx="21">
                  <c:v>20.969204480004191</c:v>
                </c:pt>
                <c:pt idx="22">
                  <c:v>1.5150637565460718</c:v>
                </c:pt>
                <c:pt idx="23">
                  <c:v>-15.309349747731277</c:v>
                </c:pt>
                <c:pt idx="24">
                  <c:v>-6.9204192729314702</c:v>
                </c:pt>
                <c:pt idx="25">
                  <c:v>8.9722145015149906</c:v>
                </c:pt>
                <c:pt idx="26">
                  <c:v>2.3460548276661641</c:v>
                </c:pt>
                <c:pt idx="27">
                  <c:v>-4.8772172878527567</c:v>
                </c:pt>
                <c:pt idx="28">
                  <c:v>6.1374838771208582</c:v>
                </c:pt>
                <c:pt idx="29">
                  <c:v>15.657456456358027</c:v>
                </c:pt>
                <c:pt idx="30">
                  <c:v>-4.083027264160509</c:v>
                </c:pt>
                <c:pt idx="31">
                  <c:v>-6.5707662130837257</c:v>
                </c:pt>
                <c:pt idx="32">
                  <c:v>0.80797815346447277</c:v>
                </c:pt>
                <c:pt idx="33">
                  <c:v>18.045590016463763</c:v>
                </c:pt>
                <c:pt idx="34">
                  <c:v>0.15687131845418179</c:v>
                </c:pt>
                <c:pt idx="35">
                  <c:v>-8.4549205952614095</c:v>
                </c:pt>
                <c:pt idx="36">
                  <c:v>-2.0750846344530092</c:v>
                </c:pt>
                <c:pt idx="37">
                  <c:v>16.383276870518728</c:v>
                </c:pt>
                <c:pt idx="38">
                  <c:v>-2.0437449409267563</c:v>
                </c:pt>
                <c:pt idx="39">
                  <c:v>-6.4754571814984452</c:v>
                </c:pt>
                <c:pt idx="40">
                  <c:v>2.1562818831207951</c:v>
                </c:pt>
                <c:pt idx="41">
                  <c:v>18.180051840021974</c:v>
                </c:pt>
                <c:pt idx="42">
                  <c:v>-2.2923630653608464</c:v>
                </c:pt>
                <c:pt idx="43">
                  <c:v>-7.2846533479884412</c:v>
                </c:pt>
                <c:pt idx="44">
                  <c:v>3.4060459601944331</c:v>
                </c:pt>
                <c:pt idx="45">
                  <c:v>14.395179264108066</c:v>
                </c:pt>
                <c:pt idx="46">
                  <c:v>-1.6876860364520005</c:v>
                </c:pt>
                <c:pt idx="47">
                  <c:v>-9.0775737892228285</c:v>
                </c:pt>
                <c:pt idx="48">
                  <c:v>1.3542330467944235</c:v>
                </c:pt>
                <c:pt idx="49">
                  <c:v>11.975081692359455</c:v>
                </c:pt>
                <c:pt idx="50">
                  <c:v>-2.3694651245927867</c:v>
                </c:pt>
                <c:pt idx="51">
                  <c:v>-7.9486777004088278</c:v>
                </c:pt>
                <c:pt idx="52">
                  <c:v>4.7222423250271799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3235968"/>
        <c:axId val="403237504"/>
      </c:lineChart>
      <c:catAx>
        <c:axId val="40323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ZA">
                <a:solidFill>
                  <a:schemeClr val="tx1"/>
                </a:solidFill>
              </a:defRPr>
            </a:pPr>
            <a:endParaRPr lang="en-US"/>
          </a:p>
        </c:txPr>
        <c:crossAx val="403237504"/>
        <c:crosses val="autoZero"/>
        <c:auto val="1"/>
        <c:lblAlgn val="ctr"/>
        <c:lblOffset val="100"/>
        <c:noMultiLvlLbl val="0"/>
      </c:catAx>
      <c:valAx>
        <c:axId val="403237504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n-ZA"/>
            </a:pPr>
            <a:endParaRPr lang="en-US"/>
          </a:p>
        </c:txPr>
        <c:crossAx val="4032359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1399965083282289"/>
          <c:y val="9.4216853030357525E-2"/>
          <c:w val="0.34362938567290491"/>
          <c:h val="0.11025060223636433"/>
        </c:manualLayout>
      </c:layout>
      <c:overlay val="0"/>
      <c:spPr>
        <a:solidFill>
          <a:schemeClr val="dk1"/>
        </a:solidFill>
        <a:ln w="25400" cap="flat" cmpd="sng" algn="ctr">
          <a:solidFill>
            <a:schemeClr val="dk1">
              <a:shade val="50000"/>
            </a:schemeClr>
          </a:solidFill>
          <a:prstDash val="solid"/>
        </a:ln>
        <a:effectLst/>
      </c:spPr>
      <c:txPr>
        <a:bodyPr/>
        <a:lstStyle/>
        <a:p>
          <a:pPr>
            <a:defRPr lang="en-ZA" sz="120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5"/>
    </a:solidFill>
    <a:ln w="25400" cap="flat" cmpd="sng" algn="ctr">
      <a:solidFill>
        <a:schemeClr val="accent5">
          <a:shade val="50000"/>
        </a:schemeClr>
      </a:solidFill>
      <a:prstDash val="solid"/>
    </a:ln>
    <a:effectLst/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81" l="0.70000000000000062" r="0.70000000000000062" t="0.7500000000000081" header="0.30000000000000032" footer="0.30000000000000032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08573928259012"/>
          <c:y val="5.1400554097404488E-2"/>
          <c:w val="0.85177668416448604"/>
          <c:h val="0.89719889180519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'GOS RBay'!$R$11:$T$11</c:f>
              <c:strCache>
                <c:ptCount val="1"/>
                <c:pt idx="0">
                  <c:v>Yearly Growth Rate %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'GOS RBay'!$R$14:$R$26</c:f>
              <c:numCache>
                <c:formatCode>General</c:formatCode>
                <c:ptCount val="1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</c:numCache>
            </c:numRef>
          </c:cat>
          <c:val>
            <c:numRef>
              <c:f>'GOS RBay'!$T$14:$T$26</c:f>
              <c:numCache>
                <c:formatCode>0.00</c:formatCode>
                <c:ptCount val="13"/>
                <c:pt idx="0">
                  <c:v>9.9550290304534865</c:v>
                </c:pt>
                <c:pt idx="1">
                  <c:v>10.477590222628768</c:v>
                </c:pt>
                <c:pt idx="2">
                  <c:v>9.7988526323873835</c:v>
                </c:pt>
                <c:pt idx="3">
                  <c:v>10.587908792331415</c:v>
                </c:pt>
                <c:pt idx="4">
                  <c:v>15.373596680210985</c:v>
                </c:pt>
                <c:pt idx="5">
                  <c:v>19.069154840563979</c:v>
                </c:pt>
                <c:pt idx="6">
                  <c:v>-7.7750858122595927</c:v>
                </c:pt>
                <c:pt idx="7">
                  <c:v>13.563430659593667</c:v>
                </c:pt>
                <c:pt idx="8">
                  <c:v>7.9493223421017074</c:v>
                </c:pt>
                <c:pt idx="9">
                  <c:v>4.2000967061430936</c:v>
                </c:pt>
                <c:pt idx="10">
                  <c:v>9.843628430609618</c:v>
                </c:pt>
                <c:pt idx="11">
                  <c:v>7.793108951294907</c:v>
                </c:pt>
                <c:pt idx="12">
                  <c:v>1.9046943025904022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3323136"/>
        <c:axId val="403353600"/>
      </c:barChart>
      <c:catAx>
        <c:axId val="40332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ZA"/>
            </a:pPr>
            <a:endParaRPr lang="en-US"/>
          </a:p>
        </c:txPr>
        <c:crossAx val="403353600"/>
        <c:crosses val="autoZero"/>
        <c:auto val="1"/>
        <c:lblAlgn val="ctr"/>
        <c:lblOffset val="100"/>
        <c:noMultiLvlLbl val="0"/>
      </c:catAx>
      <c:valAx>
        <c:axId val="403353600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n-ZA"/>
            </a:pPr>
            <a:endParaRPr lang="en-US"/>
          </a:p>
        </c:txPr>
        <c:crossAx val="403323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1858437050207435"/>
          <c:y val="3.6950489884416633E-2"/>
          <c:w val="0.26623536384327678"/>
          <c:h val="7.487748814006949E-2"/>
        </c:manualLayout>
      </c:layout>
      <c:overlay val="0"/>
      <c:txPr>
        <a:bodyPr/>
        <a:lstStyle/>
        <a:p>
          <a:pPr>
            <a:defRPr lang="en-ZA"/>
          </a:pPr>
          <a:endParaRPr lang="en-US"/>
        </a:p>
      </c:tx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588382973869765E-2"/>
          <c:y val="3.8152988608382718E-2"/>
          <c:w val="0.91042422686294056"/>
          <c:h val="0.82867440539005566"/>
        </c:manualLayout>
      </c:layout>
      <c:lineChart>
        <c:grouping val="standard"/>
        <c:varyColors val="0"/>
        <c:ser>
          <c:idx val="1"/>
          <c:order val="0"/>
          <c:tx>
            <c:strRef>
              <c:f>'GOS Port Shepstone'!$O$2</c:f>
              <c:strCache>
                <c:ptCount val="1"/>
                <c:pt idx="0">
                  <c:v>Port Shepstone Annual Rate</c:v>
                </c:pt>
              </c:strCache>
            </c:strRef>
          </c:tx>
          <c:spPr>
            <a:ln w="44450">
              <a:solidFill>
                <a:srgbClr val="FF0000"/>
              </a:solidFill>
            </a:ln>
          </c:spPr>
          <c:marker>
            <c:symbol val="none"/>
          </c:marker>
          <c:trendline>
            <c:spPr>
              <a:ln w="31750">
                <a:solidFill>
                  <a:srgbClr val="0070C0"/>
                </a:solidFill>
              </a:ln>
            </c:spPr>
            <c:trendlineType val="poly"/>
            <c:order val="6"/>
            <c:dispRSqr val="0"/>
            <c:dispEq val="0"/>
          </c:trendline>
          <c:cat>
            <c:strRef>
              <c:f>'GOS Port Shepstone'!$A$11:$C$63</c:f>
              <c:strCache>
                <c:ptCount val="53"/>
                <c:pt idx="0">
                  <c:v>2003q1</c:v>
                </c:pt>
                <c:pt idx="1">
                  <c:v>2003q2</c:v>
                </c:pt>
                <c:pt idx="2">
                  <c:v>2003q3</c:v>
                </c:pt>
                <c:pt idx="3">
                  <c:v>2003q4</c:v>
                </c:pt>
                <c:pt idx="4">
                  <c:v>2004q1</c:v>
                </c:pt>
                <c:pt idx="5">
                  <c:v>2004q2</c:v>
                </c:pt>
                <c:pt idx="6">
                  <c:v>2004q3</c:v>
                </c:pt>
                <c:pt idx="7">
                  <c:v>2004q4</c:v>
                </c:pt>
                <c:pt idx="8">
                  <c:v>2005q1</c:v>
                </c:pt>
                <c:pt idx="9">
                  <c:v>2005q2</c:v>
                </c:pt>
                <c:pt idx="10">
                  <c:v>2005q3</c:v>
                </c:pt>
                <c:pt idx="11">
                  <c:v>2005q4</c:v>
                </c:pt>
                <c:pt idx="12">
                  <c:v>2006q1</c:v>
                </c:pt>
                <c:pt idx="13">
                  <c:v>2006q2</c:v>
                </c:pt>
                <c:pt idx="14">
                  <c:v>2006q3</c:v>
                </c:pt>
                <c:pt idx="15">
                  <c:v>2006q4</c:v>
                </c:pt>
                <c:pt idx="16">
                  <c:v>2007q1</c:v>
                </c:pt>
                <c:pt idx="17">
                  <c:v>2007q2</c:v>
                </c:pt>
                <c:pt idx="18">
                  <c:v>2007q3</c:v>
                </c:pt>
                <c:pt idx="19">
                  <c:v>2007q4</c:v>
                </c:pt>
                <c:pt idx="20">
                  <c:v>2008q1</c:v>
                </c:pt>
                <c:pt idx="21">
                  <c:v>2008q2</c:v>
                </c:pt>
                <c:pt idx="22">
                  <c:v>2008q3</c:v>
                </c:pt>
                <c:pt idx="23">
                  <c:v>2008q4</c:v>
                </c:pt>
                <c:pt idx="24">
                  <c:v>2009q1</c:v>
                </c:pt>
                <c:pt idx="25">
                  <c:v>2009q2</c:v>
                </c:pt>
                <c:pt idx="26">
                  <c:v>2009q3</c:v>
                </c:pt>
                <c:pt idx="27">
                  <c:v>2009q4</c:v>
                </c:pt>
                <c:pt idx="28">
                  <c:v>2010q1</c:v>
                </c:pt>
                <c:pt idx="29">
                  <c:v>2010q2</c:v>
                </c:pt>
                <c:pt idx="30">
                  <c:v>2010q3</c:v>
                </c:pt>
                <c:pt idx="31">
                  <c:v>2010q4</c:v>
                </c:pt>
                <c:pt idx="32">
                  <c:v>2011q1</c:v>
                </c:pt>
                <c:pt idx="33">
                  <c:v>2011q2</c:v>
                </c:pt>
                <c:pt idx="34">
                  <c:v>2011q3</c:v>
                </c:pt>
                <c:pt idx="35">
                  <c:v>2011q4</c:v>
                </c:pt>
                <c:pt idx="36">
                  <c:v>2012q1</c:v>
                </c:pt>
                <c:pt idx="37">
                  <c:v>2012q2</c:v>
                </c:pt>
                <c:pt idx="38">
                  <c:v>2012q3</c:v>
                </c:pt>
                <c:pt idx="39">
                  <c:v>2012q4</c:v>
                </c:pt>
                <c:pt idx="40">
                  <c:v>2013q1</c:v>
                </c:pt>
                <c:pt idx="41">
                  <c:v>2013q2</c:v>
                </c:pt>
                <c:pt idx="42">
                  <c:v>2013q3</c:v>
                </c:pt>
                <c:pt idx="43">
                  <c:v>2013q4</c:v>
                </c:pt>
                <c:pt idx="44">
                  <c:v>2014q1</c:v>
                </c:pt>
                <c:pt idx="45">
                  <c:v>2014q2</c:v>
                </c:pt>
                <c:pt idx="46">
                  <c:v>2014q3</c:v>
                </c:pt>
                <c:pt idx="47">
                  <c:v>2014q4</c:v>
                </c:pt>
                <c:pt idx="48">
                  <c:v>2015q1</c:v>
                </c:pt>
                <c:pt idx="49">
                  <c:v>2015q2</c:v>
                </c:pt>
                <c:pt idx="50">
                  <c:v>2015q3</c:v>
                </c:pt>
                <c:pt idx="51">
                  <c:v>2015q4</c:v>
                </c:pt>
                <c:pt idx="52">
                  <c:v>2016q1</c:v>
                </c:pt>
              </c:strCache>
            </c:strRef>
          </c:cat>
          <c:val>
            <c:numRef>
              <c:f>'GOS Port Shepstone'!$O$11:$O$63</c:f>
              <c:numCache>
                <c:formatCode>0.00</c:formatCode>
                <c:ptCount val="53"/>
                <c:pt idx="0">
                  <c:v>16.48374981534214</c:v>
                </c:pt>
                <c:pt idx="1">
                  <c:v>10.653151063280795</c:v>
                </c:pt>
                <c:pt idx="2">
                  <c:v>8.076691932338397</c:v>
                </c:pt>
                <c:pt idx="3">
                  <c:v>5.4982572661909206</c:v>
                </c:pt>
                <c:pt idx="4">
                  <c:v>8.6216625453857763</c:v>
                </c:pt>
                <c:pt idx="5">
                  <c:v>8.3839505938501961</c:v>
                </c:pt>
                <c:pt idx="6">
                  <c:v>13.012853809281497</c:v>
                </c:pt>
                <c:pt idx="7">
                  <c:v>11.806914985255688</c:v>
                </c:pt>
                <c:pt idx="8">
                  <c:v>9.7995027199905778</c:v>
                </c:pt>
                <c:pt idx="9">
                  <c:v>8.9774045612757085</c:v>
                </c:pt>
                <c:pt idx="10">
                  <c:v>9.6883120471570159</c:v>
                </c:pt>
                <c:pt idx="11">
                  <c:v>10.744511581443511</c:v>
                </c:pt>
                <c:pt idx="12">
                  <c:v>8.6275465615179492</c:v>
                </c:pt>
                <c:pt idx="13">
                  <c:v>8.6721008390731775</c:v>
                </c:pt>
                <c:pt idx="14">
                  <c:v>13.091427271405397</c:v>
                </c:pt>
                <c:pt idx="15">
                  <c:v>11.700730901850509</c:v>
                </c:pt>
                <c:pt idx="16">
                  <c:v>18.905789620538826</c:v>
                </c:pt>
                <c:pt idx="17">
                  <c:v>16.896039193987331</c:v>
                </c:pt>
                <c:pt idx="18">
                  <c:v>12.778249434699479</c:v>
                </c:pt>
                <c:pt idx="19">
                  <c:v>13.46093891534686</c:v>
                </c:pt>
                <c:pt idx="20">
                  <c:v>6.500819744660129</c:v>
                </c:pt>
                <c:pt idx="21">
                  <c:v>7.6604919077075628</c:v>
                </c:pt>
                <c:pt idx="22">
                  <c:v>5.6138067864832149</c:v>
                </c:pt>
                <c:pt idx="23">
                  <c:v>16.080704892734268</c:v>
                </c:pt>
                <c:pt idx="24">
                  <c:v>18.434846409730795</c:v>
                </c:pt>
                <c:pt idx="25">
                  <c:v>18.807600595625729</c:v>
                </c:pt>
                <c:pt idx="26">
                  <c:v>11.952206350977013</c:v>
                </c:pt>
                <c:pt idx="27">
                  <c:v>-0.10705398974543087</c:v>
                </c:pt>
                <c:pt idx="28">
                  <c:v>0.22024725712655363</c:v>
                </c:pt>
                <c:pt idx="29">
                  <c:v>2.9701368752564021</c:v>
                </c:pt>
                <c:pt idx="30">
                  <c:v>0.60641143051506241</c:v>
                </c:pt>
                <c:pt idx="31">
                  <c:v>7.2866336429865743</c:v>
                </c:pt>
                <c:pt idx="32">
                  <c:v>5.5290562041167259</c:v>
                </c:pt>
                <c:pt idx="33">
                  <c:v>6.037171406510609</c:v>
                </c:pt>
                <c:pt idx="34">
                  <c:v>10.282698325895469</c:v>
                </c:pt>
                <c:pt idx="35">
                  <c:v>10.511410996715002</c:v>
                </c:pt>
                <c:pt idx="36">
                  <c:v>9.4236407582142121</c:v>
                </c:pt>
                <c:pt idx="37">
                  <c:v>10.147997369162526</c:v>
                </c:pt>
                <c:pt idx="38">
                  <c:v>6.5814128761973816</c:v>
                </c:pt>
                <c:pt idx="39">
                  <c:v>4.3833781825265934</c:v>
                </c:pt>
                <c:pt idx="40">
                  <c:v>6.2726859363081005</c:v>
                </c:pt>
                <c:pt idx="41">
                  <c:v>6.9805079925397502</c:v>
                </c:pt>
                <c:pt idx="42">
                  <c:v>7.6216499751217262</c:v>
                </c:pt>
                <c:pt idx="43">
                  <c:v>8.9211384509700444</c:v>
                </c:pt>
                <c:pt idx="44">
                  <c:v>11.346207785468444</c:v>
                </c:pt>
                <c:pt idx="45">
                  <c:v>7.6526696796878273</c:v>
                </c:pt>
                <c:pt idx="46">
                  <c:v>8.0943535489456924</c:v>
                </c:pt>
                <c:pt idx="47">
                  <c:v>6.0361812432028525</c:v>
                </c:pt>
                <c:pt idx="48">
                  <c:v>4.0921526334417706</c:v>
                </c:pt>
                <c:pt idx="49">
                  <c:v>2.2640047481971801</c:v>
                </c:pt>
                <c:pt idx="50">
                  <c:v>1.4091623380834952</c:v>
                </c:pt>
                <c:pt idx="51">
                  <c:v>1.942612274695672</c:v>
                </c:pt>
                <c:pt idx="52">
                  <c:v>4.87705547077673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4497536"/>
        <c:axId val="404499072"/>
      </c:lineChart>
      <c:catAx>
        <c:axId val="40449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ZA"/>
            </a:pPr>
            <a:endParaRPr lang="en-US"/>
          </a:p>
        </c:txPr>
        <c:crossAx val="404499072"/>
        <c:crosses val="autoZero"/>
        <c:auto val="1"/>
        <c:lblAlgn val="ctr"/>
        <c:lblOffset val="100"/>
        <c:noMultiLvlLbl val="0"/>
      </c:catAx>
      <c:valAx>
        <c:axId val="404499072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n-ZA"/>
            </a:pPr>
            <a:endParaRPr lang="en-US"/>
          </a:p>
        </c:txPr>
        <c:crossAx val="4044975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1703169210872265E-2"/>
          <c:y val="4.5510612543295123E-2"/>
          <c:w val="0.34362948992278614"/>
          <c:h val="0.14373614257122205"/>
        </c:manualLayout>
      </c:layout>
      <c:overlay val="0"/>
      <c:spPr>
        <a:solidFill>
          <a:schemeClr val="dk1"/>
        </a:solidFill>
        <a:ln w="25400" cap="flat" cmpd="sng" algn="ctr">
          <a:solidFill>
            <a:schemeClr val="dk1">
              <a:shade val="50000"/>
            </a:schemeClr>
          </a:solidFill>
          <a:prstDash val="solid"/>
        </a:ln>
        <a:effectLst/>
      </c:spPr>
      <c:txPr>
        <a:bodyPr/>
        <a:lstStyle/>
        <a:p>
          <a:pPr>
            <a:defRPr lang="en-ZA" sz="120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1">
      <a:gsLst>
        <a:gs pos="0">
          <a:schemeClr val="dk1">
            <a:tint val="50000"/>
            <a:satMod val="300000"/>
          </a:schemeClr>
        </a:gs>
        <a:gs pos="35000">
          <a:schemeClr val="dk1">
            <a:tint val="37000"/>
            <a:satMod val="300000"/>
          </a:schemeClr>
        </a:gs>
        <a:gs pos="100000">
          <a:schemeClr val="dk1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dk1">
          <a:shade val="95000"/>
          <a:satMod val="105000"/>
        </a:schemeClr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81" l="0.70000000000000062" r="0.70000000000000062" t="0.7500000000000081" header="0.30000000000000032" footer="0.30000000000000032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588382973869821E-2"/>
          <c:y val="3.8152988608382718E-2"/>
          <c:w val="0.91042422686294056"/>
          <c:h val="0.82867440539005588"/>
        </c:manualLayout>
      </c:layout>
      <c:lineChart>
        <c:grouping val="standard"/>
        <c:varyColors val="0"/>
        <c:ser>
          <c:idx val="1"/>
          <c:order val="0"/>
          <c:tx>
            <c:strRef>
              <c:f>'GOS Port Shepstone'!$N$2</c:f>
              <c:strCache>
                <c:ptCount val="1"/>
                <c:pt idx="0">
                  <c:v>Port Shepstone Quarterly Rate</c:v>
                </c:pt>
              </c:strCache>
            </c:strRef>
          </c:tx>
          <c:spPr>
            <a:ln w="44450">
              <a:solidFill>
                <a:srgbClr val="FF0000"/>
              </a:solidFill>
            </a:ln>
          </c:spPr>
          <c:marker>
            <c:symbol val="none"/>
          </c:marker>
          <c:trendline>
            <c:spPr>
              <a:ln w="31750">
                <a:solidFill>
                  <a:srgbClr val="0070C0"/>
                </a:solidFill>
              </a:ln>
            </c:spPr>
            <c:trendlineType val="poly"/>
            <c:order val="6"/>
            <c:dispRSqr val="0"/>
            <c:dispEq val="0"/>
          </c:trendline>
          <c:cat>
            <c:strRef>
              <c:f>'GOS Port Shepstone'!$A$11:$C$63</c:f>
              <c:strCache>
                <c:ptCount val="53"/>
                <c:pt idx="0">
                  <c:v>2003q1</c:v>
                </c:pt>
                <c:pt idx="1">
                  <c:v>2003q2</c:v>
                </c:pt>
                <c:pt idx="2">
                  <c:v>2003q3</c:v>
                </c:pt>
                <c:pt idx="3">
                  <c:v>2003q4</c:v>
                </c:pt>
                <c:pt idx="4">
                  <c:v>2004q1</c:v>
                </c:pt>
                <c:pt idx="5">
                  <c:v>2004q2</c:v>
                </c:pt>
                <c:pt idx="6">
                  <c:v>2004q3</c:v>
                </c:pt>
                <c:pt idx="7">
                  <c:v>2004q4</c:v>
                </c:pt>
                <c:pt idx="8">
                  <c:v>2005q1</c:v>
                </c:pt>
                <c:pt idx="9">
                  <c:v>2005q2</c:v>
                </c:pt>
                <c:pt idx="10">
                  <c:v>2005q3</c:v>
                </c:pt>
                <c:pt idx="11">
                  <c:v>2005q4</c:v>
                </c:pt>
                <c:pt idx="12">
                  <c:v>2006q1</c:v>
                </c:pt>
                <c:pt idx="13">
                  <c:v>2006q2</c:v>
                </c:pt>
                <c:pt idx="14">
                  <c:v>2006q3</c:v>
                </c:pt>
                <c:pt idx="15">
                  <c:v>2006q4</c:v>
                </c:pt>
                <c:pt idx="16">
                  <c:v>2007q1</c:v>
                </c:pt>
                <c:pt idx="17">
                  <c:v>2007q2</c:v>
                </c:pt>
                <c:pt idx="18">
                  <c:v>2007q3</c:v>
                </c:pt>
                <c:pt idx="19">
                  <c:v>2007q4</c:v>
                </c:pt>
                <c:pt idx="20">
                  <c:v>2008q1</c:v>
                </c:pt>
                <c:pt idx="21">
                  <c:v>2008q2</c:v>
                </c:pt>
                <c:pt idx="22">
                  <c:v>2008q3</c:v>
                </c:pt>
                <c:pt idx="23">
                  <c:v>2008q4</c:v>
                </c:pt>
                <c:pt idx="24">
                  <c:v>2009q1</c:v>
                </c:pt>
                <c:pt idx="25">
                  <c:v>2009q2</c:v>
                </c:pt>
                <c:pt idx="26">
                  <c:v>2009q3</c:v>
                </c:pt>
                <c:pt idx="27">
                  <c:v>2009q4</c:v>
                </c:pt>
                <c:pt idx="28">
                  <c:v>2010q1</c:v>
                </c:pt>
                <c:pt idx="29">
                  <c:v>2010q2</c:v>
                </c:pt>
                <c:pt idx="30">
                  <c:v>2010q3</c:v>
                </c:pt>
                <c:pt idx="31">
                  <c:v>2010q4</c:v>
                </c:pt>
                <c:pt idx="32">
                  <c:v>2011q1</c:v>
                </c:pt>
                <c:pt idx="33">
                  <c:v>2011q2</c:v>
                </c:pt>
                <c:pt idx="34">
                  <c:v>2011q3</c:v>
                </c:pt>
                <c:pt idx="35">
                  <c:v>2011q4</c:v>
                </c:pt>
                <c:pt idx="36">
                  <c:v>2012q1</c:v>
                </c:pt>
                <c:pt idx="37">
                  <c:v>2012q2</c:v>
                </c:pt>
                <c:pt idx="38">
                  <c:v>2012q3</c:v>
                </c:pt>
                <c:pt idx="39">
                  <c:v>2012q4</c:v>
                </c:pt>
                <c:pt idx="40">
                  <c:v>2013q1</c:v>
                </c:pt>
                <c:pt idx="41">
                  <c:v>2013q2</c:v>
                </c:pt>
                <c:pt idx="42">
                  <c:v>2013q3</c:v>
                </c:pt>
                <c:pt idx="43">
                  <c:v>2013q4</c:v>
                </c:pt>
                <c:pt idx="44">
                  <c:v>2014q1</c:v>
                </c:pt>
                <c:pt idx="45">
                  <c:v>2014q2</c:v>
                </c:pt>
                <c:pt idx="46">
                  <c:v>2014q3</c:v>
                </c:pt>
                <c:pt idx="47">
                  <c:v>2014q4</c:v>
                </c:pt>
                <c:pt idx="48">
                  <c:v>2015q1</c:v>
                </c:pt>
                <c:pt idx="49">
                  <c:v>2015q2</c:v>
                </c:pt>
                <c:pt idx="50">
                  <c:v>2015q3</c:v>
                </c:pt>
                <c:pt idx="51">
                  <c:v>2015q4</c:v>
                </c:pt>
                <c:pt idx="52">
                  <c:v>2016q1</c:v>
                </c:pt>
              </c:strCache>
            </c:strRef>
          </c:cat>
          <c:val>
            <c:numRef>
              <c:f>'GOS Port Shepstone'!$N$11:$N$63</c:f>
              <c:numCache>
                <c:formatCode>0.00</c:formatCode>
                <c:ptCount val="53"/>
                <c:pt idx="0">
                  <c:v>1.097715396623792</c:v>
                </c:pt>
                <c:pt idx="1">
                  <c:v>8.8035208069379003</c:v>
                </c:pt>
                <c:pt idx="2">
                  <c:v>-0.42639176253653577</c:v>
                </c:pt>
                <c:pt idx="3">
                  <c:v>-3.6799387528167644</c:v>
                </c:pt>
                <c:pt idx="4">
                  <c:v>4.09083723737242</c:v>
                </c:pt>
                <c:pt idx="5">
                  <c:v>8.5654108695747855</c:v>
                </c:pt>
                <c:pt idx="6">
                  <c:v>3.8262359818579754</c:v>
                </c:pt>
                <c:pt idx="7">
                  <c:v>-4.7077519393286726</c:v>
                </c:pt>
                <c:pt idx="8">
                  <c:v>2.2219615654198304</c:v>
                </c:pt>
                <c:pt idx="9">
                  <c:v>7.7525526856574265</c:v>
                </c:pt>
                <c:pt idx="10">
                  <c:v>4.503540132085555</c:v>
                </c:pt>
                <c:pt idx="11">
                  <c:v>-3.7901735196742252</c:v>
                </c:pt>
                <c:pt idx="12">
                  <c:v>0.26791152888123243</c:v>
                </c:pt>
                <c:pt idx="13">
                  <c:v>7.7967480789218975</c:v>
                </c:pt>
                <c:pt idx="14">
                  <c:v>8.753345313103674</c:v>
                </c:pt>
                <c:pt idx="15">
                  <c:v>-4.9732751890924973</c:v>
                </c:pt>
                <c:pt idx="16">
                  <c:v>6.7355163899508224</c:v>
                </c:pt>
                <c:pt idx="17">
                  <c:v>5.9747631181908014</c:v>
                </c:pt>
                <c:pt idx="18">
                  <c:v>4.922390776864539</c:v>
                </c:pt>
                <c:pt idx="19">
                  <c:v>-4.3980424138547241</c:v>
                </c:pt>
                <c:pt idx="20">
                  <c:v>0.1879598394703452</c:v>
                </c:pt>
                <c:pt idx="21">
                  <c:v>7.128707126024354</c:v>
                </c:pt>
                <c:pt idx="22">
                  <c:v>2.927758462994146</c:v>
                </c:pt>
                <c:pt idx="23">
                  <c:v>5.0766274163438849</c:v>
                </c:pt>
                <c:pt idx="24">
                  <c:v>2.2197930884088657</c:v>
                </c:pt>
                <c:pt idx="25">
                  <c:v>7.4658770994001697</c:v>
                </c:pt>
                <c:pt idx="26">
                  <c:v>-3.0113427346087152</c:v>
                </c:pt>
                <c:pt idx="27">
                  <c:v>-6.2420097685830731</c:v>
                </c:pt>
                <c:pt idx="28">
                  <c:v>2.5547182965351531</c:v>
                </c:pt>
                <c:pt idx="29">
                  <c:v>10.414575669068133</c:v>
                </c:pt>
                <c:pt idx="30">
                  <c:v>-5.2377606455340331</c:v>
                </c:pt>
                <c:pt idx="31">
                  <c:v>-1.6519762181481854E-2</c:v>
                </c:pt>
                <c:pt idx="32">
                  <c:v>0.87465943918068834</c:v>
                </c:pt>
                <c:pt idx="33">
                  <c:v>10.946214314208738</c:v>
                </c:pt>
                <c:pt idx="34">
                  <c:v>-1.4436605881283642</c:v>
                </c:pt>
                <c:pt idx="35">
                  <c:v>0.19083360466712371</c:v>
                </c:pt>
                <c:pt idx="36">
                  <c:v>-0.11825569390095601</c:v>
                </c:pt>
                <c:pt idx="37">
                  <c:v>11.680649974010642</c:v>
                </c:pt>
                <c:pt idx="38">
                  <c:v>-4.6349080027472782</c:v>
                </c:pt>
                <c:pt idx="39">
                  <c:v>-1.8754077999824992</c:v>
                </c:pt>
                <c:pt idx="40">
                  <c:v>1.6895738404982641</c:v>
                </c:pt>
                <c:pt idx="41">
                  <c:v>12.424491409930196</c:v>
                </c:pt>
                <c:pt idx="42">
                  <c:v>-4.0633780549132776</c:v>
                </c:pt>
                <c:pt idx="43">
                  <c:v>-0.69059250686336482</c:v>
                </c:pt>
                <c:pt idx="44">
                  <c:v>3.9536363600964193</c:v>
                </c:pt>
                <c:pt idx="45">
                  <c:v>8.6951848506476708</c:v>
                </c:pt>
                <c:pt idx="46">
                  <c:v>-3.6697634932835976</c:v>
                </c:pt>
                <c:pt idx="47">
                  <c:v>-2.5814949036250319</c:v>
                </c:pt>
                <c:pt idx="48">
                  <c:v>2.0477883674266373</c:v>
                </c:pt>
                <c:pt idx="49">
                  <c:v>6.7861949095832621</c:v>
                </c:pt>
                <c:pt idx="50">
                  <c:v>-4.4750045137676349</c:v>
                </c:pt>
                <c:pt idx="51">
                  <c:v>-2.0690373093569638</c:v>
                </c:pt>
                <c:pt idx="52">
                  <c:v>4.9852590832349035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4524032"/>
        <c:axId val="404546304"/>
      </c:lineChart>
      <c:catAx>
        <c:axId val="40452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ZA">
                <a:solidFill>
                  <a:schemeClr val="tx1"/>
                </a:solidFill>
              </a:defRPr>
            </a:pPr>
            <a:endParaRPr lang="en-US"/>
          </a:p>
        </c:txPr>
        <c:crossAx val="404546304"/>
        <c:crosses val="autoZero"/>
        <c:auto val="1"/>
        <c:lblAlgn val="ctr"/>
        <c:lblOffset val="100"/>
        <c:noMultiLvlLbl val="0"/>
      </c:catAx>
      <c:valAx>
        <c:axId val="404546304"/>
        <c:scaling>
          <c:orientation val="minMax"/>
          <c:max val="16"/>
        </c:scaling>
        <c:delete val="0"/>
        <c:axPos val="l"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n-ZA"/>
            </a:pPr>
            <a:endParaRPr lang="en-US"/>
          </a:p>
        </c:txPr>
        <c:crossAx val="4045240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1399973499553159"/>
          <c:y val="9.4216853030357525E-2"/>
          <c:w val="0.34362948992278614"/>
          <c:h val="0.12851544241901294"/>
        </c:manualLayout>
      </c:layout>
      <c:overlay val="0"/>
      <c:spPr>
        <a:solidFill>
          <a:schemeClr val="dk1"/>
        </a:solidFill>
        <a:ln w="25400" cap="flat" cmpd="sng" algn="ctr">
          <a:solidFill>
            <a:schemeClr val="dk1">
              <a:shade val="50000"/>
            </a:schemeClr>
          </a:solidFill>
          <a:prstDash val="solid"/>
        </a:ln>
        <a:effectLst/>
      </c:spPr>
      <c:txPr>
        <a:bodyPr/>
        <a:lstStyle/>
        <a:p>
          <a:pPr>
            <a:defRPr lang="en-ZA" sz="120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1"/>
    </a:solidFill>
    <a:ln w="25400" cap="flat" cmpd="sng" algn="ctr">
      <a:solidFill>
        <a:schemeClr val="accent1">
          <a:shade val="50000"/>
        </a:schemeClr>
      </a:solidFill>
      <a:prstDash val="solid"/>
    </a:ln>
    <a:effectLst/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08573928259012"/>
          <c:y val="5.1400554097404488E-2"/>
          <c:w val="0.85177668416448604"/>
          <c:h val="0.84753318442644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'GOS Port Shepstone'!$R$11:$T$11</c:f>
              <c:strCache>
                <c:ptCount val="1"/>
                <c:pt idx="0">
                  <c:v>Yearly Growth Rate %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'GOS Port Shepstone'!$R$14:$R$26</c:f>
              <c:numCache>
                <c:formatCode>General</c:formatCode>
                <c:ptCount val="1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</c:numCache>
            </c:numRef>
          </c:cat>
          <c:val>
            <c:numRef>
              <c:f>'GOS Port Shepstone'!$T$14:$T$26</c:f>
              <c:numCache>
                <c:formatCode>0.00</c:formatCode>
                <c:ptCount val="13"/>
                <c:pt idx="0">
                  <c:v>9.9550290304534919</c:v>
                </c:pt>
                <c:pt idx="1">
                  <c:v>10.477590222628756</c:v>
                </c:pt>
                <c:pt idx="2">
                  <c:v>9.7988526323873799</c:v>
                </c:pt>
                <c:pt idx="3">
                  <c:v>10.587908792331419</c:v>
                </c:pt>
                <c:pt idx="4">
                  <c:v>15.373596680211</c:v>
                </c:pt>
                <c:pt idx="5">
                  <c:v>8.9629226773745074</c:v>
                </c:pt>
                <c:pt idx="6">
                  <c:v>11.91862881110484</c:v>
                </c:pt>
                <c:pt idx="7">
                  <c:v>2.7270232019518907</c:v>
                </c:pt>
                <c:pt idx="8">
                  <c:v>8.0899569611860311</c:v>
                </c:pt>
                <c:pt idx="9">
                  <c:v>7.6029932197035883</c:v>
                </c:pt>
                <c:pt idx="10">
                  <c:v>7.4544029780736096</c:v>
                </c:pt>
                <c:pt idx="11">
                  <c:v>8.2232178617943958</c:v>
                </c:pt>
                <c:pt idx="12">
                  <c:v>2.4097042312294943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4705664"/>
        <c:axId val="404707200"/>
      </c:barChart>
      <c:catAx>
        <c:axId val="40470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ZA"/>
            </a:pPr>
            <a:endParaRPr lang="en-US"/>
          </a:p>
        </c:txPr>
        <c:crossAx val="404707200"/>
        <c:crosses val="autoZero"/>
        <c:auto val="1"/>
        <c:lblAlgn val="ctr"/>
        <c:lblOffset val="100"/>
        <c:noMultiLvlLbl val="0"/>
      </c:catAx>
      <c:valAx>
        <c:axId val="404707200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n-ZA"/>
            </a:pPr>
            <a:endParaRPr lang="en-US"/>
          </a:p>
        </c:txPr>
        <c:crossAx val="4047056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1858437050207435"/>
          <c:y val="3.6950489884416633E-2"/>
          <c:w val="0.26623536384327678"/>
          <c:h val="7.487748814006949E-2"/>
        </c:manualLayout>
      </c:layout>
      <c:overlay val="0"/>
      <c:txPr>
        <a:bodyPr/>
        <a:lstStyle/>
        <a:p>
          <a:pPr>
            <a:defRPr lang="en-ZA"/>
          </a:pPr>
          <a:endParaRPr lang="en-US"/>
        </a:p>
      </c:tx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588382973869821E-2"/>
          <c:y val="3.8152988608382718E-2"/>
          <c:w val="0.91042422686294056"/>
          <c:h val="0.91999856182360751"/>
        </c:manualLayout>
      </c:layout>
      <c:lineChart>
        <c:grouping val="standard"/>
        <c:varyColors val="0"/>
        <c:ser>
          <c:idx val="1"/>
          <c:order val="0"/>
          <c:tx>
            <c:strRef>
              <c:f>'GOS Newcastle'!$O$2</c:f>
              <c:strCache>
                <c:ptCount val="1"/>
                <c:pt idx="0">
                  <c:v>Newcastle Annual Rate</c:v>
                </c:pt>
              </c:strCache>
            </c:strRef>
          </c:tx>
          <c:spPr>
            <a:ln w="44450">
              <a:solidFill>
                <a:srgbClr val="FF0000"/>
              </a:solidFill>
            </a:ln>
          </c:spPr>
          <c:marker>
            <c:symbol val="none"/>
          </c:marker>
          <c:trendline>
            <c:spPr>
              <a:ln w="28575">
                <a:solidFill>
                  <a:srgbClr val="0070C0"/>
                </a:solidFill>
              </a:ln>
            </c:spPr>
            <c:trendlineType val="poly"/>
            <c:order val="6"/>
            <c:dispRSqr val="0"/>
            <c:dispEq val="0"/>
          </c:trendline>
          <c:cat>
            <c:strRef>
              <c:f>'GOS Newcastle'!$A$11:$A$63</c:f>
              <c:strCache>
                <c:ptCount val="53"/>
                <c:pt idx="0">
                  <c:v>2003q1</c:v>
                </c:pt>
                <c:pt idx="1">
                  <c:v>2003q2</c:v>
                </c:pt>
                <c:pt idx="2">
                  <c:v>2003q3</c:v>
                </c:pt>
                <c:pt idx="3">
                  <c:v>2003q4</c:v>
                </c:pt>
                <c:pt idx="4">
                  <c:v>2004q1</c:v>
                </c:pt>
                <c:pt idx="5">
                  <c:v>2004q2</c:v>
                </c:pt>
                <c:pt idx="6">
                  <c:v>2004q3</c:v>
                </c:pt>
                <c:pt idx="7">
                  <c:v>2004q4</c:v>
                </c:pt>
                <c:pt idx="8">
                  <c:v>2005q1</c:v>
                </c:pt>
                <c:pt idx="9">
                  <c:v>2005q2</c:v>
                </c:pt>
                <c:pt idx="10">
                  <c:v>2005q3</c:v>
                </c:pt>
                <c:pt idx="11">
                  <c:v>2005q4</c:v>
                </c:pt>
                <c:pt idx="12">
                  <c:v>2006q1</c:v>
                </c:pt>
                <c:pt idx="13">
                  <c:v>2006q2</c:v>
                </c:pt>
                <c:pt idx="14">
                  <c:v>2006q3</c:v>
                </c:pt>
                <c:pt idx="15">
                  <c:v>2006q4</c:v>
                </c:pt>
                <c:pt idx="16">
                  <c:v>2007q1</c:v>
                </c:pt>
                <c:pt idx="17">
                  <c:v>2007q2</c:v>
                </c:pt>
                <c:pt idx="18">
                  <c:v>2007q3</c:v>
                </c:pt>
                <c:pt idx="19">
                  <c:v>2007q4</c:v>
                </c:pt>
                <c:pt idx="20">
                  <c:v>2008q1</c:v>
                </c:pt>
                <c:pt idx="21">
                  <c:v>2008q2</c:v>
                </c:pt>
                <c:pt idx="22">
                  <c:v>2008q3</c:v>
                </c:pt>
                <c:pt idx="23">
                  <c:v>2008q4</c:v>
                </c:pt>
                <c:pt idx="24">
                  <c:v>2009q1</c:v>
                </c:pt>
                <c:pt idx="25">
                  <c:v>2009q2</c:v>
                </c:pt>
                <c:pt idx="26">
                  <c:v>2009q3</c:v>
                </c:pt>
                <c:pt idx="27">
                  <c:v>2009q4</c:v>
                </c:pt>
                <c:pt idx="28">
                  <c:v>2010q1</c:v>
                </c:pt>
                <c:pt idx="29">
                  <c:v>2010q2</c:v>
                </c:pt>
                <c:pt idx="30">
                  <c:v>2010q3</c:v>
                </c:pt>
                <c:pt idx="31">
                  <c:v>2010q4</c:v>
                </c:pt>
                <c:pt idx="32">
                  <c:v>2011q1</c:v>
                </c:pt>
                <c:pt idx="33">
                  <c:v>2011q2</c:v>
                </c:pt>
                <c:pt idx="34">
                  <c:v>2011q3</c:v>
                </c:pt>
                <c:pt idx="35">
                  <c:v>2011q4</c:v>
                </c:pt>
                <c:pt idx="36">
                  <c:v>2012q1</c:v>
                </c:pt>
                <c:pt idx="37">
                  <c:v>2012q2</c:v>
                </c:pt>
                <c:pt idx="38">
                  <c:v>2012q3</c:v>
                </c:pt>
                <c:pt idx="39">
                  <c:v>2012q4</c:v>
                </c:pt>
                <c:pt idx="40">
                  <c:v>2013q1</c:v>
                </c:pt>
                <c:pt idx="41">
                  <c:v>2013q2</c:v>
                </c:pt>
                <c:pt idx="42">
                  <c:v>2013q3</c:v>
                </c:pt>
                <c:pt idx="43">
                  <c:v>2013q4</c:v>
                </c:pt>
                <c:pt idx="44">
                  <c:v>2014q1</c:v>
                </c:pt>
                <c:pt idx="45">
                  <c:v>2014q2</c:v>
                </c:pt>
                <c:pt idx="46">
                  <c:v>2014q3</c:v>
                </c:pt>
                <c:pt idx="47">
                  <c:v>2014q4</c:v>
                </c:pt>
                <c:pt idx="48">
                  <c:v>2015q1</c:v>
                </c:pt>
                <c:pt idx="49">
                  <c:v>2015q2</c:v>
                </c:pt>
                <c:pt idx="50">
                  <c:v>2015q3</c:v>
                </c:pt>
                <c:pt idx="51">
                  <c:v>2015q4</c:v>
                </c:pt>
                <c:pt idx="52">
                  <c:v>2016q1</c:v>
                </c:pt>
              </c:strCache>
            </c:strRef>
          </c:cat>
          <c:val>
            <c:numRef>
              <c:f>'GOS Newcastle'!$O$11:$O$63</c:f>
              <c:numCache>
                <c:formatCode>0.00</c:formatCode>
                <c:ptCount val="53"/>
                <c:pt idx="0">
                  <c:v>16.48374981534214</c:v>
                </c:pt>
                <c:pt idx="1">
                  <c:v>10.653151063280788</c:v>
                </c:pt>
                <c:pt idx="2">
                  <c:v>8.0766919323383917</c:v>
                </c:pt>
                <c:pt idx="3">
                  <c:v>5.4982572661909295</c:v>
                </c:pt>
                <c:pt idx="4">
                  <c:v>8.6216625453857798</c:v>
                </c:pt>
                <c:pt idx="5">
                  <c:v>8.3839505938502015</c:v>
                </c:pt>
                <c:pt idx="6">
                  <c:v>13.012853809281502</c:v>
                </c:pt>
                <c:pt idx="7">
                  <c:v>11.806914985255675</c:v>
                </c:pt>
                <c:pt idx="8">
                  <c:v>9.7995027199905724</c:v>
                </c:pt>
                <c:pt idx="9">
                  <c:v>8.9774045612757085</c:v>
                </c:pt>
                <c:pt idx="10">
                  <c:v>9.6883120471570194</c:v>
                </c:pt>
                <c:pt idx="11">
                  <c:v>10.744511581443525</c:v>
                </c:pt>
                <c:pt idx="12">
                  <c:v>8.6275465615179545</c:v>
                </c:pt>
                <c:pt idx="13">
                  <c:v>8.6721008390731829</c:v>
                </c:pt>
                <c:pt idx="14">
                  <c:v>13.091427271405395</c:v>
                </c:pt>
                <c:pt idx="15">
                  <c:v>11.700730901850509</c:v>
                </c:pt>
                <c:pt idx="16">
                  <c:v>18.905789620538833</c:v>
                </c:pt>
                <c:pt idx="17">
                  <c:v>16.896039193987317</c:v>
                </c:pt>
                <c:pt idx="18">
                  <c:v>12.778249434699488</c:v>
                </c:pt>
                <c:pt idx="19">
                  <c:v>13.460938915346867</c:v>
                </c:pt>
                <c:pt idx="20">
                  <c:v>11.336149053380602</c:v>
                </c:pt>
                <c:pt idx="21">
                  <c:v>13.32228443420399</c:v>
                </c:pt>
                <c:pt idx="22">
                  <c:v>11.436144988877786</c:v>
                </c:pt>
                <c:pt idx="23">
                  <c:v>12.061067073274497</c:v>
                </c:pt>
                <c:pt idx="24">
                  <c:v>5.6398642649180406</c:v>
                </c:pt>
                <c:pt idx="25">
                  <c:v>13.087681730034294</c:v>
                </c:pt>
                <c:pt idx="26">
                  <c:v>2.2311035182157308</c:v>
                </c:pt>
                <c:pt idx="27">
                  <c:v>-5.8786276951772458E-2</c:v>
                </c:pt>
                <c:pt idx="28">
                  <c:v>6.5072666876214695</c:v>
                </c:pt>
                <c:pt idx="29">
                  <c:v>4.5274955318075492</c:v>
                </c:pt>
                <c:pt idx="30">
                  <c:v>4.8950601211467362</c:v>
                </c:pt>
                <c:pt idx="31">
                  <c:v>8.4987370129810387</c:v>
                </c:pt>
                <c:pt idx="32">
                  <c:v>5.2098365568108802</c:v>
                </c:pt>
                <c:pt idx="33">
                  <c:v>6.6401587060663196</c:v>
                </c:pt>
                <c:pt idx="34">
                  <c:v>10.453438597938819</c:v>
                </c:pt>
                <c:pt idx="35">
                  <c:v>9.6665426925549376</c:v>
                </c:pt>
                <c:pt idx="36">
                  <c:v>7.4229686456471544</c:v>
                </c:pt>
                <c:pt idx="37">
                  <c:v>9.165324043507681</c:v>
                </c:pt>
                <c:pt idx="38">
                  <c:v>4.9750706694081019</c:v>
                </c:pt>
                <c:pt idx="39">
                  <c:v>4.5287789767140341</c:v>
                </c:pt>
                <c:pt idx="40">
                  <c:v>7.6944679017258544</c:v>
                </c:pt>
                <c:pt idx="41">
                  <c:v>7.4160019518040228</c:v>
                </c:pt>
                <c:pt idx="42">
                  <c:v>8.657640140875035</c:v>
                </c:pt>
                <c:pt idx="43">
                  <c:v>9.0984262624551615</c:v>
                </c:pt>
                <c:pt idx="44">
                  <c:v>11.043189343576771</c:v>
                </c:pt>
                <c:pt idx="45">
                  <c:v>7.680199961894826</c:v>
                </c:pt>
                <c:pt idx="46">
                  <c:v>7.9483824190481851</c:v>
                </c:pt>
                <c:pt idx="47">
                  <c:v>5.8719169155238911</c:v>
                </c:pt>
                <c:pt idx="48">
                  <c:v>3.8196350620981403</c:v>
                </c:pt>
                <c:pt idx="49">
                  <c:v>2.1073377735460719</c:v>
                </c:pt>
                <c:pt idx="50">
                  <c:v>1.1758357565075537</c:v>
                </c:pt>
                <c:pt idx="51">
                  <c:v>1.9927899168781298</c:v>
                </c:pt>
                <c:pt idx="52">
                  <c:v>5.1558623762297309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6088704"/>
        <c:axId val="406098688"/>
      </c:lineChart>
      <c:catAx>
        <c:axId val="40608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ZA">
                <a:solidFill>
                  <a:schemeClr val="tx1"/>
                </a:solidFill>
              </a:defRPr>
            </a:pPr>
            <a:endParaRPr lang="en-US"/>
          </a:p>
        </c:txPr>
        <c:crossAx val="406098688"/>
        <c:crosses val="autoZero"/>
        <c:auto val="1"/>
        <c:lblAlgn val="ctr"/>
        <c:lblOffset val="100"/>
        <c:noMultiLvlLbl val="0"/>
      </c:catAx>
      <c:valAx>
        <c:axId val="406098688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n-ZA"/>
            </a:pPr>
            <a:endParaRPr lang="en-US"/>
          </a:p>
        </c:txPr>
        <c:crossAx val="4060887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1255514512473591"/>
          <c:y val="0.7395745394839347"/>
          <c:w val="0.34362945429367381"/>
          <c:h val="0.11025060223636433"/>
        </c:manualLayout>
      </c:layout>
      <c:overlay val="0"/>
      <c:spPr>
        <a:gradFill rotWithShape="1">
          <a:gsLst>
            <a:gs pos="0">
              <a:schemeClr val="dk1">
                <a:shade val="51000"/>
                <a:satMod val="130000"/>
              </a:schemeClr>
            </a:gs>
            <a:gs pos="80000">
              <a:schemeClr val="dk1">
                <a:shade val="93000"/>
                <a:satMod val="130000"/>
              </a:schemeClr>
            </a:gs>
            <a:gs pos="100000">
              <a:schemeClr val="dk1"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c:spPr>
      <c:txPr>
        <a:bodyPr/>
        <a:lstStyle/>
        <a:p>
          <a:pPr>
            <a:defRPr lang="en-ZA" sz="120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1">
      <a:gsLst>
        <a:gs pos="0">
          <a:schemeClr val="accent6">
            <a:shade val="51000"/>
            <a:satMod val="130000"/>
          </a:schemeClr>
        </a:gs>
        <a:gs pos="80000">
          <a:schemeClr val="accent6">
            <a:shade val="93000"/>
            <a:satMod val="130000"/>
          </a:schemeClr>
        </a:gs>
        <a:gs pos="100000">
          <a:schemeClr val="accent6">
            <a:shade val="94000"/>
            <a:satMod val="135000"/>
          </a:schemeClr>
        </a:gs>
      </a:gsLst>
      <a:lin ang="16200000" scaled="0"/>
    </a:gradFill>
    <a:ln>
      <a:noFill/>
    </a:ln>
    <a:effectLst>
      <a:outerShdw blurRad="40000" dist="23000" dir="5400000" rotWithShape="0">
        <a:srgbClr val="000000">
          <a:alpha val="35000"/>
        </a:srgbClr>
      </a:outerShdw>
    </a:effectLst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58838297386989E-2"/>
          <c:y val="3.8152988608382718E-2"/>
          <c:w val="0.91042422686294056"/>
          <c:h val="0.92608684188449042"/>
        </c:manualLayout>
      </c:layout>
      <c:lineChart>
        <c:grouping val="standard"/>
        <c:varyColors val="0"/>
        <c:ser>
          <c:idx val="1"/>
          <c:order val="0"/>
          <c:tx>
            <c:strRef>
              <c:f>'GOS Newcastle'!$N$2</c:f>
              <c:strCache>
                <c:ptCount val="1"/>
                <c:pt idx="0">
                  <c:v>Newcastle Quarterly Rate</c:v>
                </c:pt>
              </c:strCache>
            </c:strRef>
          </c:tx>
          <c:spPr>
            <a:ln w="44450">
              <a:solidFill>
                <a:srgbClr val="FF0000"/>
              </a:solidFill>
            </a:ln>
          </c:spPr>
          <c:marker>
            <c:symbol val="none"/>
          </c:marker>
          <c:trendline>
            <c:spPr>
              <a:ln w="31750">
                <a:solidFill>
                  <a:srgbClr val="0070C0"/>
                </a:solidFill>
              </a:ln>
            </c:spPr>
            <c:trendlineType val="poly"/>
            <c:order val="6"/>
            <c:dispRSqr val="0"/>
            <c:dispEq val="0"/>
          </c:trendline>
          <c:cat>
            <c:strRef>
              <c:f>'GOS Newcastle'!$A$11:$C$63</c:f>
              <c:strCache>
                <c:ptCount val="53"/>
                <c:pt idx="0">
                  <c:v>2003q1</c:v>
                </c:pt>
                <c:pt idx="1">
                  <c:v>2003q2</c:v>
                </c:pt>
                <c:pt idx="2">
                  <c:v>2003q3</c:v>
                </c:pt>
                <c:pt idx="3">
                  <c:v>2003q4</c:v>
                </c:pt>
                <c:pt idx="4">
                  <c:v>2004q1</c:v>
                </c:pt>
                <c:pt idx="5">
                  <c:v>2004q2</c:v>
                </c:pt>
                <c:pt idx="6">
                  <c:v>2004q3</c:v>
                </c:pt>
                <c:pt idx="7">
                  <c:v>2004q4</c:v>
                </c:pt>
                <c:pt idx="8">
                  <c:v>2005q1</c:v>
                </c:pt>
                <c:pt idx="9">
                  <c:v>2005q2</c:v>
                </c:pt>
                <c:pt idx="10">
                  <c:v>2005q3</c:v>
                </c:pt>
                <c:pt idx="11">
                  <c:v>2005q4</c:v>
                </c:pt>
                <c:pt idx="12">
                  <c:v>2006q1</c:v>
                </c:pt>
                <c:pt idx="13">
                  <c:v>2006q2</c:v>
                </c:pt>
                <c:pt idx="14">
                  <c:v>2006q3</c:v>
                </c:pt>
                <c:pt idx="15">
                  <c:v>2006q4</c:v>
                </c:pt>
                <c:pt idx="16">
                  <c:v>2007q1</c:v>
                </c:pt>
                <c:pt idx="17">
                  <c:v>2007q2</c:v>
                </c:pt>
                <c:pt idx="18">
                  <c:v>2007q3</c:v>
                </c:pt>
                <c:pt idx="19">
                  <c:v>2007q4</c:v>
                </c:pt>
                <c:pt idx="20">
                  <c:v>2008q1</c:v>
                </c:pt>
                <c:pt idx="21">
                  <c:v>2008q2</c:v>
                </c:pt>
                <c:pt idx="22">
                  <c:v>2008q3</c:v>
                </c:pt>
                <c:pt idx="23">
                  <c:v>2008q4</c:v>
                </c:pt>
                <c:pt idx="24">
                  <c:v>2009q1</c:v>
                </c:pt>
                <c:pt idx="25">
                  <c:v>2009q2</c:v>
                </c:pt>
                <c:pt idx="26">
                  <c:v>2009q3</c:v>
                </c:pt>
                <c:pt idx="27">
                  <c:v>2009q4</c:v>
                </c:pt>
                <c:pt idx="28">
                  <c:v>2010q1</c:v>
                </c:pt>
                <c:pt idx="29">
                  <c:v>2010q2</c:v>
                </c:pt>
                <c:pt idx="30">
                  <c:v>2010q3</c:v>
                </c:pt>
                <c:pt idx="31">
                  <c:v>2010q4</c:v>
                </c:pt>
                <c:pt idx="32">
                  <c:v>2011q1</c:v>
                </c:pt>
                <c:pt idx="33">
                  <c:v>2011q2</c:v>
                </c:pt>
                <c:pt idx="34">
                  <c:v>2011q3</c:v>
                </c:pt>
                <c:pt idx="35">
                  <c:v>2011q4</c:v>
                </c:pt>
                <c:pt idx="36">
                  <c:v>2012q1</c:v>
                </c:pt>
                <c:pt idx="37">
                  <c:v>2012q2</c:v>
                </c:pt>
                <c:pt idx="38">
                  <c:v>2012q3</c:v>
                </c:pt>
                <c:pt idx="39">
                  <c:v>2012q4</c:v>
                </c:pt>
                <c:pt idx="40">
                  <c:v>2013q1</c:v>
                </c:pt>
                <c:pt idx="41">
                  <c:v>2013q2</c:v>
                </c:pt>
                <c:pt idx="42">
                  <c:v>2013q3</c:v>
                </c:pt>
                <c:pt idx="43">
                  <c:v>2013q4</c:v>
                </c:pt>
                <c:pt idx="44">
                  <c:v>2014q1</c:v>
                </c:pt>
                <c:pt idx="45">
                  <c:v>2014q2</c:v>
                </c:pt>
                <c:pt idx="46">
                  <c:v>2014q3</c:v>
                </c:pt>
                <c:pt idx="47">
                  <c:v>2014q4</c:v>
                </c:pt>
                <c:pt idx="48">
                  <c:v>2015q1</c:v>
                </c:pt>
                <c:pt idx="49">
                  <c:v>2015q2</c:v>
                </c:pt>
                <c:pt idx="50">
                  <c:v>2015q3</c:v>
                </c:pt>
                <c:pt idx="51">
                  <c:v>2015q4</c:v>
                </c:pt>
                <c:pt idx="52">
                  <c:v>2016q1</c:v>
                </c:pt>
              </c:strCache>
            </c:strRef>
          </c:cat>
          <c:val>
            <c:numRef>
              <c:f>'GOS Newcastle'!$N$11:$N$63</c:f>
              <c:numCache>
                <c:formatCode>0.00</c:formatCode>
                <c:ptCount val="53"/>
                <c:pt idx="0">
                  <c:v>1.0977153966237956</c:v>
                </c:pt>
                <c:pt idx="1">
                  <c:v>8.8035208069378967</c:v>
                </c:pt>
                <c:pt idx="2">
                  <c:v>-0.42639176253654054</c:v>
                </c:pt>
                <c:pt idx="3">
                  <c:v>-3.6799387528167529</c:v>
                </c:pt>
                <c:pt idx="4">
                  <c:v>4.09083723737242</c:v>
                </c:pt>
                <c:pt idx="5">
                  <c:v>8.5654108695747819</c:v>
                </c:pt>
                <c:pt idx="6">
                  <c:v>3.8262359818579714</c:v>
                </c:pt>
                <c:pt idx="7">
                  <c:v>-4.7077519393286771</c:v>
                </c:pt>
                <c:pt idx="8">
                  <c:v>2.2219615654198384</c:v>
                </c:pt>
                <c:pt idx="9">
                  <c:v>7.7525526856574265</c:v>
                </c:pt>
                <c:pt idx="10">
                  <c:v>4.5035401320855541</c:v>
                </c:pt>
                <c:pt idx="11">
                  <c:v>-3.790173519674219</c:v>
                </c:pt>
                <c:pt idx="12">
                  <c:v>0.26791152888123004</c:v>
                </c:pt>
                <c:pt idx="13">
                  <c:v>7.7967480789219001</c:v>
                </c:pt>
                <c:pt idx="14">
                  <c:v>8.7533453131036669</c:v>
                </c:pt>
                <c:pt idx="15">
                  <c:v>-4.9732751890924893</c:v>
                </c:pt>
                <c:pt idx="16">
                  <c:v>6.7355163899508295</c:v>
                </c:pt>
                <c:pt idx="17">
                  <c:v>5.9747631181907828</c:v>
                </c:pt>
                <c:pt idx="18">
                  <c:v>4.9223907768645496</c:v>
                </c:pt>
                <c:pt idx="19">
                  <c:v>-4.3980424138547169</c:v>
                </c:pt>
                <c:pt idx="20">
                  <c:v>4.7366739221804002</c:v>
                </c:pt>
                <c:pt idx="21">
                  <c:v>7.8652562625378231</c:v>
                </c:pt>
                <c:pt idx="22">
                  <c:v>3.1760594093824874</c:v>
                </c:pt>
                <c:pt idx="23">
                  <c:v>-3.8619167733535775</c:v>
                </c:pt>
                <c:pt idx="24">
                  <c:v>-1.2648343829945068</c:v>
                </c:pt>
                <c:pt idx="25">
                  <c:v>15.469968224839709</c:v>
                </c:pt>
                <c:pt idx="26">
                  <c:v>-6.728988969266064</c:v>
                </c:pt>
                <c:pt idx="27">
                  <c:v>-6.01532809467846</c:v>
                </c:pt>
                <c:pt idx="28">
                  <c:v>5.22198224406492</c:v>
                </c:pt>
                <c:pt idx="29">
                  <c:v>13.323597187783919</c:v>
                </c:pt>
                <c:pt idx="30">
                  <c:v>-6.4010071239885198</c:v>
                </c:pt>
                <c:pt idx="31">
                  <c:v>-2.7864783286296944</c:v>
                </c:pt>
                <c:pt idx="32">
                  <c:v>2.032409398067371</c:v>
                </c:pt>
                <c:pt idx="33">
                  <c:v>14.864225482586605</c:v>
                </c:pt>
                <c:pt idx="34">
                  <c:v>-3.0540582656565212</c:v>
                </c:pt>
                <c:pt idx="35">
                  <c:v>-3.479049996132094</c:v>
                </c:pt>
                <c:pt idx="36">
                  <c:v>-5.4984441918382185E-2</c:v>
                </c:pt>
                <c:pt idx="37">
                  <c:v>16.72727493852587</c:v>
                </c:pt>
                <c:pt idx="38">
                  <c:v>-6.7752770960581286</c:v>
                </c:pt>
                <c:pt idx="39">
                  <c:v>-3.8893997856866451</c:v>
                </c:pt>
                <c:pt idx="40">
                  <c:v>2.9718836795664831</c:v>
                </c:pt>
                <c:pt idx="41">
                  <c:v>16.425452828896205</c:v>
                </c:pt>
                <c:pt idx="42">
                  <c:v>-5.6976780975864374</c:v>
                </c:pt>
                <c:pt idx="43">
                  <c:v>-3.4995126258304219</c:v>
                </c:pt>
                <c:pt idx="44">
                  <c:v>4.8074364426450202</c:v>
                </c:pt>
                <c:pt idx="45">
                  <c:v>12.899459348921122</c:v>
                </c:pt>
                <c:pt idx="46">
                  <c:v>-5.4628138568810352</c:v>
                </c:pt>
                <c:pt idx="47">
                  <c:v>-5.3557695572949777</c:v>
                </c:pt>
                <c:pt idx="48">
                  <c:v>2.7757890881634846</c:v>
                </c:pt>
                <c:pt idx="49">
                  <c:v>11.037408514254613</c:v>
                </c:pt>
                <c:pt idx="50">
                  <c:v>-6.3252551025118269</c:v>
                </c:pt>
                <c:pt idx="51">
                  <c:v>-4.591555481502021</c:v>
                </c:pt>
                <c:pt idx="52">
                  <c:v>5.9631444710080723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6865024"/>
        <c:axId val="406866560"/>
      </c:lineChart>
      <c:catAx>
        <c:axId val="40686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ZA">
                <a:solidFill>
                  <a:schemeClr val="tx1"/>
                </a:solidFill>
              </a:defRPr>
            </a:pPr>
            <a:endParaRPr lang="en-US"/>
          </a:p>
        </c:txPr>
        <c:crossAx val="406866560"/>
        <c:crosses val="autoZero"/>
        <c:auto val="1"/>
        <c:lblAlgn val="ctr"/>
        <c:lblOffset val="100"/>
        <c:noMultiLvlLbl val="0"/>
      </c:catAx>
      <c:valAx>
        <c:axId val="406866560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n-ZA"/>
            </a:pPr>
            <a:endParaRPr lang="en-US"/>
          </a:p>
        </c:txPr>
        <c:crossAx val="4068650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1399975309834737"/>
          <c:y val="9.4216853030357525E-2"/>
          <c:w val="0.34362945429367381"/>
          <c:h val="0.12851544241901294"/>
        </c:manualLayout>
      </c:layout>
      <c:overlay val="0"/>
      <c:spPr>
        <a:gradFill rotWithShape="1">
          <a:gsLst>
            <a:gs pos="0">
              <a:schemeClr val="dk1">
                <a:shade val="51000"/>
                <a:satMod val="130000"/>
              </a:schemeClr>
            </a:gs>
            <a:gs pos="80000">
              <a:schemeClr val="dk1">
                <a:shade val="93000"/>
                <a:satMod val="130000"/>
              </a:schemeClr>
            </a:gs>
            <a:gs pos="100000">
              <a:schemeClr val="dk1"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c:spPr>
      <c:txPr>
        <a:bodyPr/>
        <a:lstStyle/>
        <a:p>
          <a:pPr>
            <a:defRPr lang="en-ZA" sz="120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1">
      <a:gsLst>
        <a:gs pos="0">
          <a:schemeClr val="accent4">
            <a:shade val="51000"/>
            <a:satMod val="130000"/>
          </a:schemeClr>
        </a:gs>
        <a:gs pos="80000">
          <a:schemeClr val="accent4">
            <a:shade val="93000"/>
            <a:satMod val="130000"/>
          </a:schemeClr>
        </a:gs>
        <a:gs pos="100000">
          <a:schemeClr val="accent4">
            <a:shade val="94000"/>
            <a:satMod val="135000"/>
          </a:schemeClr>
        </a:gs>
      </a:gsLst>
      <a:lin ang="16200000" scaled="0"/>
    </a:gradFill>
    <a:ln>
      <a:noFill/>
    </a:ln>
    <a:effectLst>
      <a:outerShdw blurRad="40000" dist="23000" dir="5400000" rotWithShape="0">
        <a:srgbClr val="000000">
          <a:alpha val="35000"/>
        </a:srgbClr>
      </a:outerShdw>
    </a:effectLst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855" l="0.70000000000000062" r="0.70000000000000062" t="0.7500000000000085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5146579804560303E-2"/>
          <c:y val="1.3377926421404658E-2"/>
          <c:w val="0.91368078175894762"/>
          <c:h val="0.8662207357859531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'Growth Rates Annual'!$B$2</c:f>
              <c:strCache>
                <c:ptCount val="1"/>
                <c:pt idx="0">
                  <c:v>Primary Industries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'Growth Rates Annual'!$A$23</c:f>
              <c:strCache>
                <c:ptCount val="1"/>
                <c:pt idx="0">
                  <c:v>Average Year on Year Growth Rate</c:v>
                </c:pt>
              </c:strCache>
            </c:strRef>
          </c:cat>
          <c:val>
            <c:numRef>
              <c:f>'Growth Rates Annual'!$B$23</c:f>
              <c:numCache>
                <c:formatCode>0.00</c:formatCode>
                <c:ptCount val="1"/>
                <c:pt idx="0">
                  <c:v>8.7697835095328891</c:v>
                </c:pt>
              </c:numCache>
            </c:numRef>
          </c:val>
          <c:shape val="cylinder"/>
        </c:ser>
        <c:ser>
          <c:idx val="1"/>
          <c:order val="1"/>
          <c:tx>
            <c:strRef>
              <c:f>'Growth Rates Annual'!$E$2</c:f>
              <c:strCache>
                <c:ptCount val="1"/>
                <c:pt idx="0">
                  <c:v>Secondary Industries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'Growth Rates Annual'!$E$23</c:f>
              <c:numCache>
                <c:formatCode>0.00</c:formatCode>
                <c:ptCount val="1"/>
                <c:pt idx="0">
                  <c:v>7.9109767147465631</c:v>
                </c:pt>
              </c:numCache>
            </c:numRef>
          </c:val>
          <c:shape val="cylinder"/>
        </c:ser>
        <c:ser>
          <c:idx val="2"/>
          <c:order val="2"/>
          <c:tx>
            <c:strRef>
              <c:f>'Growth Rates Annual'!$I$2</c:f>
              <c:strCache>
                <c:ptCount val="1"/>
                <c:pt idx="0">
                  <c:v>Tertiary industries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'Growth Rates Annual'!$I$23</c:f>
              <c:numCache>
                <c:formatCode>0.00</c:formatCode>
                <c:ptCount val="1"/>
                <c:pt idx="0">
                  <c:v>11.384625089453337</c:v>
                </c:pt>
              </c:numCache>
            </c:numRef>
          </c:val>
          <c:shape val="cylinder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89312640"/>
        <c:axId val="489314176"/>
        <c:axId val="0"/>
      </c:bar3DChart>
      <c:catAx>
        <c:axId val="48931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ZA"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9314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89314176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ZA"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93126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5.4288816503800224E-3"/>
          <c:y val="8.4665577793489911E-3"/>
          <c:w val="0.63463626492942471"/>
          <c:h val="0.100334300317723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ZA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3">
        <a:lumMod val="60000"/>
        <a:lumOff val="40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788" r="0.75000000000000788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08573928259012"/>
          <c:y val="5.1400554097404488E-2"/>
          <c:w val="0.85177668416448604"/>
          <c:h val="0.89719889180519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'GOS Newcastle'!$R$11:$T$11</c:f>
              <c:strCache>
                <c:ptCount val="1"/>
                <c:pt idx="0">
                  <c:v>Yearly Growth Rate %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'GOS Newcastle'!$R$14:$R$26</c:f>
              <c:numCache>
                <c:formatCode>General</c:formatCode>
                <c:ptCount val="1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</c:numCache>
            </c:numRef>
          </c:cat>
          <c:val>
            <c:numRef>
              <c:f>'GOS Newcastle'!$T$14:$T$26</c:f>
              <c:numCache>
                <c:formatCode>0.00</c:formatCode>
                <c:ptCount val="13"/>
                <c:pt idx="0">
                  <c:v>9.9550290304534919</c:v>
                </c:pt>
                <c:pt idx="1">
                  <c:v>10.477590222628747</c:v>
                </c:pt>
                <c:pt idx="2">
                  <c:v>9.7988526323873923</c:v>
                </c:pt>
                <c:pt idx="3">
                  <c:v>10.587908792331417</c:v>
                </c:pt>
                <c:pt idx="4">
                  <c:v>15.373596680211005</c:v>
                </c:pt>
                <c:pt idx="5">
                  <c:v>12.041418644623326</c:v>
                </c:pt>
                <c:pt idx="6">
                  <c:v>5.204053293766842</c:v>
                </c:pt>
                <c:pt idx="7">
                  <c:v>6.034450493743976</c:v>
                </c:pt>
                <c:pt idx="8">
                  <c:v>7.9975414996282508</c:v>
                </c:pt>
                <c:pt idx="9">
                  <c:v>6.5386578196847651</c:v>
                </c:pt>
                <c:pt idx="10">
                  <c:v>8.2039422647040183</c:v>
                </c:pt>
                <c:pt idx="11">
                  <c:v>8.0831832506786263</c:v>
                </c:pt>
                <c:pt idx="12">
                  <c:v>2.2505398951464564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6882560"/>
        <c:axId val="406884352"/>
      </c:barChart>
      <c:catAx>
        <c:axId val="40688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ZA"/>
            </a:pPr>
            <a:endParaRPr lang="en-US"/>
          </a:p>
        </c:txPr>
        <c:crossAx val="406884352"/>
        <c:crosses val="autoZero"/>
        <c:auto val="1"/>
        <c:lblAlgn val="ctr"/>
        <c:lblOffset val="100"/>
        <c:noMultiLvlLbl val="0"/>
      </c:catAx>
      <c:valAx>
        <c:axId val="406884352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n-ZA"/>
            </a:pPr>
            <a:endParaRPr lang="en-US"/>
          </a:p>
        </c:txPr>
        <c:crossAx val="4068825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1858437050207435"/>
          <c:y val="3.6950489884416633E-2"/>
          <c:w val="0.26623536384327678"/>
          <c:h val="7.487748814006949E-2"/>
        </c:manualLayout>
      </c:layout>
      <c:overlay val="0"/>
      <c:txPr>
        <a:bodyPr/>
        <a:lstStyle/>
        <a:p>
          <a:pPr>
            <a:defRPr lang="en-ZA"/>
          </a:pPr>
          <a:endParaRPr lang="en-US"/>
        </a:p>
      </c:tx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4300784865659913E-2"/>
          <c:y val="2.7566777616485096E-2"/>
          <c:w val="0.91959691632748863"/>
          <c:h val="0.9448664447670217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'Growth Rates'!$B$2</c:f>
              <c:strCache>
                <c:ptCount val="1"/>
                <c:pt idx="0">
                  <c:v>SA</c:v>
                </c:pt>
              </c:strCache>
            </c:strRef>
          </c:tx>
          <c:spPr>
            <a:solidFill>
              <a:schemeClr val="bg1"/>
            </a:solidFill>
          </c:spPr>
          <c:invertIfNegative val="0"/>
          <c:cat>
            <c:strRef>
              <c:f>'Growth Rates'!$A$23:$A$55</c:f>
              <c:strCache>
                <c:ptCount val="33"/>
                <c:pt idx="0">
                  <c:v>2008q1</c:v>
                </c:pt>
                <c:pt idx="1">
                  <c:v>2008q2</c:v>
                </c:pt>
                <c:pt idx="2">
                  <c:v>2008q3</c:v>
                </c:pt>
                <c:pt idx="3">
                  <c:v>2008q4</c:v>
                </c:pt>
                <c:pt idx="4">
                  <c:v>2009q1</c:v>
                </c:pt>
                <c:pt idx="5">
                  <c:v>2009q2</c:v>
                </c:pt>
                <c:pt idx="6">
                  <c:v>2009q3</c:v>
                </c:pt>
                <c:pt idx="7">
                  <c:v>2009q4</c:v>
                </c:pt>
                <c:pt idx="8">
                  <c:v>2010q1</c:v>
                </c:pt>
                <c:pt idx="9">
                  <c:v>2010q2</c:v>
                </c:pt>
                <c:pt idx="10">
                  <c:v>2010q3</c:v>
                </c:pt>
                <c:pt idx="11">
                  <c:v>2010q4</c:v>
                </c:pt>
                <c:pt idx="12">
                  <c:v>2011q1</c:v>
                </c:pt>
                <c:pt idx="13">
                  <c:v>2011q2</c:v>
                </c:pt>
                <c:pt idx="14">
                  <c:v>2011q3</c:v>
                </c:pt>
                <c:pt idx="15">
                  <c:v>2011q4</c:v>
                </c:pt>
                <c:pt idx="16">
                  <c:v>2012q1</c:v>
                </c:pt>
                <c:pt idx="17">
                  <c:v>2012q2</c:v>
                </c:pt>
                <c:pt idx="18">
                  <c:v>2012q3</c:v>
                </c:pt>
                <c:pt idx="19">
                  <c:v>2012q4</c:v>
                </c:pt>
                <c:pt idx="20">
                  <c:v>2013q1</c:v>
                </c:pt>
                <c:pt idx="21">
                  <c:v>2013q2</c:v>
                </c:pt>
                <c:pt idx="22">
                  <c:v>2013q3</c:v>
                </c:pt>
                <c:pt idx="23">
                  <c:v>2013q4</c:v>
                </c:pt>
                <c:pt idx="24">
                  <c:v>2014q1</c:v>
                </c:pt>
                <c:pt idx="25">
                  <c:v>2014q2</c:v>
                </c:pt>
                <c:pt idx="26">
                  <c:v>2014q3</c:v>
                </c:pt>
                <c:pt idx="27">
                  <c:v>2014q4</c:v>
                </c:pt>
                <c:pt idx="28">
                  <c:v>2015q1</c:v>
                </c:pt>
                <c:pt idx="29">
                  <c:v>2015q2</c:v>
                </c:pt>
                <c:pt idx="30">
                  <c:v>2015q3</c:v>
                </c:pt>
                <c:pt idx="31">
                  <c:v>2015q4</c:v>
                </c:pt>
                <c:pt idx="32">
                  <c:v>2016q1</c:v>
                </c:pt>
              </c:strCache>
            </c:strRef>
          </c:cat>
          <c:val>
            <c:numRef>
              <c:f>'Growth Rates'!$B$23:$B$55</c:f>
              <c:numCache>
                <c:formatCode>0.00</c:formatCode>
                <c:ptCount val="33"/>
                <c:pt idx="0">
                  <c:v>10.903578591607587</c:v>
                </c:pt>
                <c:pt idx="1">
                  <c:v>16.502690287166232</c:v>
                </c:pt>
                <c:pt idx="2">
                  <c:v>14.876977539668296</c:v>
                </c:pt>
                <c:pt idx="3">
                  <c:v>10.068075680213743</c:v>
                </c:pt>
                <c:pt idx="4">
                  <c:v>8.3516534806641687</c:v>
                </c:pt>
                <c:pt idx="5">
                  <c:v>5.4949346856545809</c:v>
                </c:pt>
                <c:pt idx="6">
                  <c:v>1.4488371703386997</c:v>
                </c:pt>
                <c:pt idx="7">
                  <c:v>4.6666950386049493</c:v>
                </c:pt>
                <c:pt idx="8">
                  <c:v>4.9571417291875424</c:v>
                </c:pt>
                <c:pt idx="9">
                  <c:v>9.1535229731948267</c:v>
                </c:pt>
                <c:pt idx="10">
                  <c:v>7.27307551430488</c:v>
                </c:pt>
                <c:pt idx="11">
                  <c:v>8.9614913755133188</c:v>
                </c:pt>
                <c:pt idx="12">
                  <c:v>7.4410548682401574</c:v>
                </c:pt>
                <c:pt idx="13">
                  <c:v>6.5727531315814129</c:v>
                </c:pt>
                <c:pt idx="14">
                  <c:v>9.9081722273909723</c:v>
                </c:pt>
                <c:pt idx="15">
                  <c:v>9.3514332904560593</c:v>
                </c:pt>
                <c:pt idx="16">
                  <c:v>8.0032649812878027</c:v>
                </c:pt>
                <c:pt idx="17">
                  <c:v>8.1261631325653845</c:v>
                </c:pt>
                <c:pt idx="18">
                  <c:v>5.3304153185774776</c:v>
                </c:pt>
                <c:pt idx="19">
                  <c:v>4.4220056657790314</c:v>
                </c:pt>
                <c:pt idx="20">
                  <c:v>7.4338483169122629</c:v>
                </c:pt>
                <c:pt idx="21">
                  <c:v>7.1255414913453929</c:v>
                </c:pt>
                <c:pt idx="22">
                  <c:v>8.3833941542697108</c:v>
                </c:pt>
                <c:pt idx="23">
                  <c:v>8.1424490776435494</c:v>
                </c:pt>
                <c:pt idx="24">
                  <c:v>9.859950025002945</c:v>
                </c:pt>
                <c:pt idx="25">
                  <c:v>5.8690349971755014</c:v>
                </c:pt>
                <c:pt idx="26">
                  <c:v>5.6280743969202094</c:v>
                </c:pt>
                <c:pt idx="27">
                  <c:v>4.4506207512298195</c:v>
                </c:pt>
                <c:pt idx="28">
                  <c:v>2.6382327012100495</c:v>
                </c:pt>
                <c:pt idx="29">
                  <c:v>2.2248806576729816</c:v>
                </c:pt>
                <c:pt idx="30">
                  <c:v>0.96408204440514444</c:v>
                </c:pt>
                <c:pt idx="31">
                  <c:v>1.6865167377119856</c:v>
                </c:pt>
                <c:pt idx="32">
                  <c:v>3.9691906089336162</c:v>
                </c:pt>
              </c:numCache>
            </c:numRef>
          </c:val>
          <c:shape val="cylinder"/>
        </c:ser>
        <c:ser>
          <c:idx val="1"/>
          <c:order val="1"/>
          <c:tx>
            <c:strRef>
              <c:f>'Growth Rates'!$C$2</c:f>
              <c:strCache>
                <c:ptCount val="1"/>
                <c:pt idx="0">
                  <c:v>KZN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Ref>
              <c:f>'Growth Rates'!$A$23:$A$55</c:f>
              <c:strCache>
                <c:ptCount val="33"/>
                <c:pt idx="0">
                  <c:v>2008q1</c:v>
                </c:pt>
                <c:pt idx="1">
                  <c:v>2008q2</c:v>
                </c:pt>
                <c:pt idx="2">
                  <c:v>2008q3</c:v>
                </c:pt>
                <c:pt idx="3">
                  <c:v>2008q4</c:v>
                </c:pt>
                <c:pt idx="4">
                  <c:v>2009q1</c:v>
                </c:pt>
                <c:pt idx="5">
                  <c:v>2009q2</c:v>
                </c:pt>
                <c:pt idx="6">
                  <c:v>2009q3</c:v>
                </c:pt>
                <c:pt idx="7">
                  <c:v>2009q4</c:v>
                </c:pt>
                <c:pt idx="8">
                  <c:v>2010q1</c:v>
                </c:pt>
                <c:pt idx="9">
                  <c:v>2010q2</c:v>
                </c:pt>
                <c:pt idx="10">
                  <c:v>2010q3</c:v>
                </c:pt>
                <c:pt idx="11">
                  <c:v>2010q4</c:v>
                </c:pt>
                <c:pt idx="12">
                  <c:v>2011q1</c:v>
                </c:pt>
                <c:pt idx="13">
                  <c:v>2011q2</c:v>
                </c:pt>
                <c:pt idx="14">
                  <c:v>2011q3</c:v>
                </c:pt>
                <c:pt idx="15">
                  <c:v>2011q4</c:v>
                </c:pt>
                <c:pt idx="16">
                  <c:v>2012q1</c:v>
                </c:pt>
                <c:pt idx="17">
                  <c:v>2012q2</c:v>
                </c:pt>
                <c:pt idx="18">
                  <c:v>2012q3</c:v>
                </c:pt>
                <c:pt idx="19">
                  <c:v>2012q4</c:v>
                </c:pt>
                <c:pt idx="20">
                  <c:v>2013q1</c:v>
                </c:pt>
                <c:pt idx="21">
                  <c:v>2013q2</c:v>
                </c:pt>
                <c:pt idx="22">
                  <c:v>2013q3</c:v>
                </c:pt>
                <c:pt idx="23">
                  <c:v>2013q4</c:v>
                </c:pt>
                <c:pt idx="24">
                  <c:v>2014q1</c:v>
                </c:pt>
                <c:pt idx="25">
                  <c:v>2014q2</c:v>
                </c:pt>
                <c:pt idx="26">
                  <c:v>2014q3</c:v>
                </c:pt>
                <c:pt idx="27">
                  <c:v>2014q4</c:v>
                </c:pt>
                <c:pt idx="28">
                  <c:v>2015q1</c:v>
                </c:pt>
                <c:pt idx="29">
                  <c:v>2015q2</c:v>
                </c:pt>
                <c:pt idx="30">
                  <c:v>2015q3</c:v>
                </c:pt>
                <c:pt idx="31">
                  <c:v>2015q4</c:v>
                </c:pt>
                <c:pt idx="32">
                  <c:v>2016q1</c:v>
                </c:pt>
              </c:strCache>
            </c:strRef>
          </c:cat>
          <c:val>
            <c:numRef>
              <c:f>'Growth Rates'!$C$23:$C$55</c:f>
              <c:numCache>
                <c:formatCode>0.00</c:formatCode>
                <c:ptCount val="33"/>
                <c:pt idx="0">
                  <c:v>10.688775837370107</c:v>
                </c:pt>
                <c:pt idx="1">
                  <c:v>16.542818491239235</c:v>
                </c:pt>
                <c:pt idx="2">
                  <c:v>13.766819862486107</c:v>
                </c:pt>
                <c:pt idx="3">
                  <c:v>8.9594478235564079</c:v>
                </c:pt>
                <c:pt idx="4">
                  <c:v>8.51790875425311</c:v>
                </c:pt>
                <c:pt idx="5">
                  <c:v>5.5999544618236383</c:v>
                </c:pt>
                <c:pt idx="6">
                  <c:v>0.810102102427668</c:v>
                </c:pt>
                <c:pt idx="7">
                  <c:v>4.3576181026003784</c:v>
                </c:pt>
                <c:pt idx="8">
                  <c:v>4.8122824733189944</c:v>
                </c:pt>
                <c:pt idx="9">
                  <c:v>8.3518024546930896</c:v>
                </c:pt>
                <c:pt idx="10">
                  <c:v>5.1465570036013899</c:v>
                </c:pt>
                <c:pt idx="11">
                  <c:v>6.3894242427988672</c:v>
                </c:pt>
                <c:pt idx="12">
                  <c:v>5.3861180273704381</c:v>
                </c:pt>
                <c:pt idx="13">
                  <c:v>6.4790535629277546</c:v>
                </c:pt>
                <c:pt idx="14">
                  <c:v>10.790908085409232</c:v>
                </c:pt>
                <c:pt idx="15">
                  <c:v>9.5041431635653915</c:v>
                </c:pt>
                <c:pt idx="16">
                  <c:v>7.8756825454294788</c:v>
                </c:pt>
                <c:pt idx="17">
                  <c:v>7.9594220856867643</c:v>
                </c:pt>
                <c:pt idx="18">
                  <c:v>4.6779405933218534</c:v>
                </c:pt>
                <c:pt idx="19">
                  <c:v>5.3142054706794113</c:v>
                </c:pt>
                <c:pt idx="20">
                  <c:v>7.3327134462099615</c:v>
                </c:pt>
                <c:pt idx="21">
                  <c:v>8.267241580202727</c:v>
                </c:pt>
                <c:pt idx="22">
                  <c:v>8.752410711213896</c:v>
                </c:pt>
                <c:pt idx="23">
                  <c:v>8.608386242492859</c:v>
                </c:pt>
                <c:pt idx="24">
                  <c:v>11.136470129892031</c:v>
                </c:pt>
                <c:pt idx="25">
                  <c:v>7.5112176298613473</c:v>
                </c:pt>
                <c:pt idx="26">
                  <c:v>7.9875661563891223</c:v>
                </c:pt>
                <c:pt idx="27">
                  <c:v>5.9249932823496092</c:v>
                </c:pt>
                <c:pt idx="28">
                  <c:v>3.8778697479365043</c:v>
                </c:pt>
                <c:pt idx="29">
                  <c:v>1.9451203887241364</c:v>
                </c:pt>
                <c:pt idx="30">
                  <c:v>1.1219551947611144</c:v>
                </c:pt>
                <c:pt idx="31">
                  <c:v>2.1116248186856219</c:v>
                </c:pt>
                <c:pt idx="32">
                  <c:v>5.0871229561881259</c:v>
                </c:pt>
              </c:numCache>
            </c:numRef>
          </c:val>
          <c:shape val="cylinder"/>
        </c:ser>
        <c:ser>
          <c:idx val="2"/>
          <c:order val="2"/>
          <c:tx>
            <c:strRef>
              <c:f>'Growth Rates'!$D$2</c:f>
              <c:strCache>
                <c:ptCount val="1"/>
                <c:pt idx="0">
                  <c:v>Durban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'Growth Rates'!$A$23:$A$55</c:f>
              <c:strCache>
                <c:ptCount val="33"/>
                <c:pt idx="0">
                  <c:v>2008q1</c:v>
                </c:pt>
                <c:pt idx="1">
                  <c:v>2008q2</c:v>
                </c:pt>
                <c:pt idx="2">
                  <c:v>2008q3</c:v>
                </c:pt>
                <c:pt idx="3">
                  <c:v>2008q4</c:v>
                </c:pt>
                <c:pt idx="4">
                  <c:v>2009q1</c:v>
                </c:pt>
                <c:pt idx="5">
                  <c:v>2009q2</c:v>
                </c:pt>
                <c:pt idx="6">
                  <c:v>2009q3</c:v>
                </c:pt>
                <c:pt idx="7">
                  <c:v>2009q4</c:v>
                </c:pt>
                <c:pt idx="8">
                  <c:v>2010q1</c:v>
                </c:pt>
                <c:pt idx="9">
                  <c:v>2010q2</c:v>
                </c:pt>
                <c:pt idx="10">
                  <c:v>2010q3</c:v>
                </c:pt>
                <c:pt idx="11">
                  <c:v>2010q4</c:v>
                </c:pt>
                <c:pt idx="12">
                  <c:v>2011q1</c:v>
                </c:pt>
                <c:pt idx="13">
                  <c:v>2011q2</c:v>
                </c:pt>
                <c:pt idx="14">
                  <c:v>2011q3</c:v>
                </c:pt>
                <c:pt idx="15">
                  <c:v>2011q4</c:v>
                </c:pt>
                <c:pt idx="16">
                  <c:v>2012q1</c:v>
                </c:pt>
                <c:pt idx="17">
                  <c:v>2012q2</c:v>
                </c:pt>
                <c:pt idx="18">
                  <c:v>2012q3</c:v>
                </c:pt>
                <c:pt idx="19">
                  <c:v>2012q4</c:v>
                </c:pt>
                <c:pt idx="20">
                  <c:v>2013q1</c:v>
                </c:pt>
                <c:pt idx="21">
                  <c:v>2013q2</c:v>
                </c:pt>
                <c:pt idx="22">
                  <c:v>2013q3</c:v>
                </c:pt>
                <c:pt idx="23">
                  <c:v>2013q4</c:v>
                </c:pt>
                <c:pt idx="24">
                  <c:v>2014q1</c:v>
                </c:pt>
                <c:pt idx="25">
                  <c:v>2014q2</c:v>
                </c:pt>
                <c:pt idx="26">
                  <c:v>2014q3</c:v>
                </c:pt>
                <c:pt idx="27">
                  <c:v>2014q4</c:v>
                </c:pt>
                <c:pt idx="28">
                  <c:v>2015q1</c:v>
                </c:pt>
                <c:pt idx="29">
                  <c:v>2015q2</c:v>
                </c:pt>
                <c:pt idx="30">
                  <c:v>2015q3</c:v>
                </c:pt>
                <c:pt idx="31">
                  <c:v>2015q4</c:v>
                </c:pt>
                <c:pt idx="32">
                  <c:v>2016q1</c:v>
                </c:pt>
              </c:strCache>
            </c:strRef>
          </c:cat>
          <c:val>
            <c:numRef>
              <c:f>'Growth Rates'!$D$23:$D$55</c:f>
              <c:numCache>
                <c:formatCode>0.00</c:formatCode>
                <c:ptCount val="33"/>
                <c:pt idx="0">
                  <c:v>13.023927205034555</c:v>
                </c:pt>
                <c:pt idx="1">
                  <c:v>19.210214085042683</c:v>
                </c:pt>
                <c:pt idx="2">
                  <c:v>15.463516229082847</c:v>
                </c:pt>
                <c:pt idx="3">
                  <c:v>7.2040903589666829</c:v>
                </c:pt>
                <c:pt idx="4">
                  <c:v>4.910902111814111</c:v>
                </c:pt>
                <c:pt idx="5">
                  <c:v>1.7094594893775195</c:v>
                </c:pt>
                <c:pt idx="6">
                  <c:v>-2.175800221303084</c:v>
                </c:pt>
                <c:pt idx="7">
                  <c:v>3.6413299229136489</c:v>
                </c:pt>
                <c:pt idx="8">
                  <c:v>6.4680443156643506</c:v>
                </c:pt>
                <c:pt idx="9">
                  <c:v>10.275793674475736</c:v>
                </c:pt>
                <c:pt idx="10">
                  <c:v>6.7554083711888007</c:v>
                </c:pt>
                <c:pt idx="11">
                  <c:v>7.4642973588969301</c:v>
                </c:pt>
                <c:pt idx="12">
                  <c:v>5.4824927003255297</c:v>
                </c:pt>
                <c:pt idx="13">
                  <c:v>6.5745128284596106</c:v>
                </c:pt>
                <c:pt idx="14">
                  <c:v>10.788037169344532</c:v>
                </c:pt>
                <c:pt idx="15">
                  <c:v>9.0237050970168919</c:v>
                </c:pt>
                <c:pt idx="16">
                  <c:v>7.2512683128424005</c:v>
                </c:pt>
                <c:pt idx="17">
                  <c:v>7.2676588765195467</c:v>
                </c:pt>
                <c:pt idx="18">
                  <c:v>4.1538876855672058</c:v>
                </c:pt>
                <c:pt idx="19">
                  <c:v>5.2709298388865031</c:v>
                </c:pt>
                <c:pt idx="20">
                  <c:v>7.7164270255178868</c:v>
                </c:pt>
                <c:pt idx="21">
                  <c:v>8.7001809422449039</c:v>
                </c:pt>
                <c:pt idx="22">
                  <c:v>9.1181484877388712</c:v>
                </c:pt>
                <c:pt idx="23">
                  <c:v>8.7977528623351891</c:v>
                </c:pt>
                <c:pt idx="24">
                  <c:v>11.087448656050647</c:v>
                </c:pt>
                <c:pt idx="25">
                  <c:v>7.4559391986134038</c:v>
                </c:pt>
                <c:pt idx="26">
                  <c:v>7.9267742670931147</c:v>
                </c:pt>
                <c:pt idx="27">
                  <c:v>5.8165718734225669</c:v>
                </c:pt>
                <c:pt idx="28">
                  <c:v>3.7850287516506915</c:v>
                </c:pt>
                <c:pt idx="29">
                  <c:v>1.8446681708276496</c:v>
                </c:pt>
                <c:pt idx="30">
                  <c:v>1.0468853639099267</c:v>
                </c:pt>
                <c:pt idx="31">
                  <c:v>2.1220712365181242</c:v>
                </c:pt>
                <c:pt idx="32">
                  <c:v>5.1652651768576074</c:v>
                </c:pt>
              </c:numCache>
            </c:numRef>
          </c:val>
          <c:shape val="cylinder"/>
        </c:ser>
        <c:ser>
          <c:idx val="3"/>
          <c:order val="3"/>
          <c:tx>
            <c:strRef>
              <c:f>'Growth Rates'!$E$2</c:f>
              <c:strCache>
                <c:ptCount val="1"/>
                <c:pt idx="0">
                  <c:v>Pietermaritzburg</c:v>
                </c:pt>
              </c:strCache>
            </c:strRef>
          </c:tx>
          <c:spPr>
            <a:solidFill>
              <a:srgbClr val="6735F5"/>
            </a:solidFill>
          </c:spPr>
          <c:invertIfNegative val="0"/>
          <c:cat>
            <c:strRef>
              <c:f>'Growth Rates'!$A$23:$A$55</c:f>
              <c:strCache>
                <c:ptCount val="33"/>
                <c:pt idx="0">
                  <c:v>2008q1</c:v>
                </c:pt>
                <c:pt idx="1">
                  <c:v>2008q2</c:v>
                </c:pt>
                <c:pt idx="2">
                  <c:v>2008q3</c:v>
                </c:pt>
                <c:pt idx="3">
                  <c:v>2008q4</c:v>
                </c:pt>
                <c:pt idx="4">
                  <c:v>2009q1</c:v>
                </c:pt>
                <c:pt idx="5">
                  <c:v>2009q2</c:v>
                </c:pt>
                <c:pt idx="6">
                  <c:v>2009q3</c:v>
                </c:pt>
                <c:pt idx="7">
                  <c:v>2009q4</c:v>
                </c:pt>
                <c:pt idx="8">
                  <c:v>2010q1</c:v>
                </c:pt>
                <c:pt idx="9">
                  <c:v>2010q2</c:v>
                </c:pt>
                <c:pt idx="10">
                  <c:v>2010q3</c:v>
                </c:pt>
                <c:pt idx="11">
                  <c:v>2010q4</c:v>
                </c:pt>
                <c:pt idx="12">
                  <c:v>2011q1</c:v>
                </c:pt>
                <c:pt idx="13">
                  <c:v>2011q2</c:v>
                </c:pt>
                <c:pt idx="14">
                  <c:v>2011q3</c:v>
                </c:pt>
                <c:pt idx="15">
                  <c:v>2011q4</c:v>
                </c:pt>
                <c:pt idx="16">
                  <c:v>2012q1</c:v>
                </c:pt>
                <c:pt idx="17">
                  <c:v>2012q2</c:v>
                </c:pt>
                <c:pt idx="18">
                  <c:v>2012q3</c:v>
                </c:pt>
                <c:pt idx="19">
                  <c:v>2012q4</c:v>
                </c:pt>
                <c:pt idx="20">
                  <c:v>2013q1</c:v>
                </c:pt>
                <c:pt idx="21">
                  <c:v>2013q2</c:v>
                </c:pt>
                <c:pt idx="22">
                  <c:v>2013q3</c:v>
                </c:pt>
                <c:pt idx="23">
                  <c:v>2013q4</c:v>
                </c:pt>
                <c:pt idx="24">
                  <c:v>2014q1</c:v>
                </c:pt>
                <c:pt idx="25">
                  <c:v>2014q2</c:v>
                </c:pt>
                <c:pt idx="26">
                  <c:v>2014q3</c:v>
                </c:pt>
                <c:pt idx="27">
                  <c:v>2014q4</c:v>
                </c:pt>
                <c:pt idx="28">
                  <c:v>2015q1</c:v>
                </c:pt>
                <c:pt idx="29">
                  <c:v>2015q2</c:v>
                </c:pt>
                <c:pt idx="30">
                  <c:v>2015q3</c:v>
                </c:pt>
                <c:pt idx="31">
                  <c:v>2015q4</c:v>
                </c:pt>
                <c:pt idx="32">
                  <c:v>2016q1</c:v>
                </c:pt>
              </c:strCache>
            </c:strRef>
          </c:cat>
          <c:val>
            <c:numRef>
              <c:f>'Growth Rates'!$E$23:$E$55</c:f>
              <c:numCache>
                <c:formatCode>0.00</c:formatCode>
                <c:ptCount val="33"/>
                <c:pt idx="0">
                  <c:v>12.95098885646204</c:v>
                </c:pt>
                <c:pt idx="1">
                  <c:v>9.89487303444748</c:v>
                </c:pt>
                <c:pt idx="2">
                  <c:v>9.5044320111087952</c:v>
                </c:pt>
                <c:pt idx="3">
                  <c:v>10.6253850431199</c:v>
                </c:pt>
                <c:pt idx="4">
                  <c:v>6.2219886364254897</c:v>
                </c:pt>
                <c:pt idx="5">
                  <c:v>15.739809983617084</c:v>
                </c:pt>
                <c:pt idx="6">
                  <c:v>7.5024601333725629</c:v>
                </c:pt>
                <c:pt idx="7">
                  <c:v>17.204251815133787</c:v>
                </c:pt>
                <c:pt idx="8">
                  <c:v>5.6077220048862735</c:v>
                </c:pt>
                <c:pt idx="9">
                  <c:v>4.0168554068333968</c:v>
                </c:pt>
                <c:pt idx="10">
                  <c:v>2.0620842965010517</c:v>
                </c:pt>
                <c:pt idx="11">
                  <c:v>-1.8602427630151988</c:v>
                </c:pt>
                <c:pt idx="12">
                  <c:v>5.6105032478297767</c:v>
                </c:pt>
                <c:pt idx="13">
                  <c:v>6.1983270861150546</c:v>
                </c:pt>
                <c:pt idx="14">
                  <c:v>10.654584130695261</c:v>
                </c:pt>
                <c:pt idx="15">
                  <c:v>11.303591343050524</c:v>
                </c:pt>
                <c:pt idx="16">
                  <c:v>7.4526187471192955</c:v>
                </c:pt>
                <c:pt idx="17">
                  <c:v>9.6533928136553442</c:v>
                </c:pt>
                <c:pt idx="18">
                  <c:v>5.8197229333688556</c:v>
                </c:pt>
                <c:pt idx="19">
                  <c:v>7.0823374811402617</c:v>
                </c:pt>
                <c:pt idx="20">
                  <c:v>7.5381271929543674</c:v>
                </c:pt>
                <c:pt idx="21">
                  <c:v>7.2461283896996447</c:v>
                </c:pt>
                <c:pt idx="22">
                  <c:v>8.0143052094685601</c:v>
                </c:pt>
                <c:pt idx="23">
                  <c:v>6.8372056299852515</c:v>
                </c:pt>
                <c:pt idx="24">
                  <c:v>11.140522748401031</c:v>
                </c:pt>
                <c:pt idx="25">
                  <c:v>7.6347453734119357</c:v>
                </c:pt>
                <c:pt idx="26">
                  <c:v>8.0884696074254663</c:v>
                </c:pt>
                <c:pt idx="27">
                  <c:v>6.5030257620160974</c:v>
                </c:pt>
                <c:pt idx="28">
                  <c:v>3.8092062595082519</c:v>
                </c:pt>
                <c:pt idx="29">
                  <c:v>2.1902974518732101</c:v>
                </c:pt>
                <c:pt idx="30">
                  <c:v>1.289142580808887</c:v>
                </c:pt>
                <c:pt idx="31">
                  <c:v>2.3033759613311648</c:v>
                </c:pt>
                <c:pt idx="32">
                  <c:v>5.1321839838819914</c:v>
                </c:pt>
              </c:numCache>
            </c:numRef>
          </c:val>
          <c:shape val="cylinder"/>
        </c:ser>
        <c:ser>
          <c:idx val="4"/>
          <c:order val="4"/>
          <c:tx>
            <c:strRef>
              <c:f>'Growth Rates'!$F$2</c:f>
              <c:strCache>
                <c:ptCount val="1"/>
                <c:pt idx="0">
                  <c:v>Richards Bay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'Growth Rates'!$A$23:$A$55</c:f>
              <c:strCache>
                <c:ptCount val="33"/>
                <c:pt idx="0">
                  <c:v>2008q1</c:v>
                </c:pt>
                <c:pt idx="1">
                  <c:v>2008q2</c:v>
                </c:pt>
                <c:pt idx="2">
                  <c:v>2008q3</c:v>
                </c:pt>
                <c:pt idx="3">
                  <c:v>2008q4</c:v>
                </c:pt>
                <c:pt idx="4">
                  <c:v>2009q1</c:v>
                </c:pt>
                <c:pt idx="5">
                  <c:v>2009q2</c:v>
                </c:pt>
                <c:pt idx="6">
                  <c:v>2009q3</c:v>
                </c:pt>
                <c:pt idx="7">
                  <c:v>2009q4</c:v>
                </c:pt>
                <c:pt idx="8">
                  <c:v>2010q1</c:v>
                </c:pt>
                <c:pt idx="9">
                  <c:v>2010q2</c:v>
                </c:pt>
                <c:pt idx="10">
                  <c:v>2010q3</c:v>
                </c:pt>
                <c:pt idx="11">
                  <c:v>2010q4</c:v>
                </c:pt>
                <c:pt idx="12">
                  <c:v>2011q1</c:v>
                </c:pt>
                <c:pt idx="13">
                  <c:v>2011q2</c:v>
                </c:pt>
                <c:pt idx="14">
                  <c:v>2011q3</c:v>
                </c:pt>
                <c:pt idx="15">
                  <c:v>2011q4</c:v>
                </c:pt>
                <c:pt idx="16">
                  <c:v>2012q1</c:v>
                </c:pt>
                <c:pt idx="17">
                  <c:v>2012q2</c:v>
                </c:pt>
                <c:pt idx="18">
                  <c:v>2012q3</c:v>
                </c:pt>
                <c:pt idx="19">
                  <c:v>2012q4</c:v>
                </c:pt>
                <c:pt idx="20">
                  <c:v>2013q1</c:v>
                </c:pt>
                <c:pt idx="21">
                  <c:v>2013q2</c:v>
                </c:pt>
                <c:pt idx="22">
                  <c:v>2013q3</c:v>
                </c:pt>
                <c:pt idx="23">
                  <c:v>2013q4</c:v>
                </c:pt>
                <c:pt idx="24">
                  <c:v>2014q1</c:v>
                </c:pt>
                <c:pt idx="25">
                  <c:v>2014q2</c:v>
                </c:pt>
                <c:pt idx="26">
                  <c:v>2014q3</c:v>
                </c:pt>
                <c:pt idx="27">
                  <c:v>2014q4</c:v>
                </c:pt>
                <c:pt idx="28">
                  <c:v>2015q1</c:v>
                </c:pt>
                <c:pt idx="29">
                  <c:v>2015q2</c:v>
                </c:pt>
                <c:pt idx="30">
                  <c:v>2015q3</c:v>
                </c:pt>
                <c:pt idx="31">
                  <c:v>2015q4</c:v>
                </c:pt>
                <c:pt idx="32">
                  <c:v>2016q1</c:v>
                </c:pt>
              </c:strCache>
            </c:strRef>
          </c:cat>
          <c:val>
            <c:numRef>
              <c:f>'Growth Rates'!$F$23:$F$55</c:f>
              <c:numCache>
                <c:formatCode>0.00</c:formatCode>
                <c:ptCount val="33"/>
                <c:pt idx="0">
                  <c:v>12.605867936466508</c:v>
                </c:pt>
                <c:pt idx="1">
                  <c:v>28.538548832260112</c:v>
                </c:pt>
                <c:pt idx="2">
                  <c:v>24.364293295897905</c:v>
                </c:pt>
                <c:pt idx="3">
                  <c:v>10.170263594265936</c:v>
                </c:pt>
                <c:pt idx="4">
                  <c:v>-3.1955766894869093</c:v>
                </c:pt>
                <c:pt idx="5">
                  <c:v>-12.796050639215339</c:v>
                </c:pt>
                <c:pt idx="6">
                  <c:v>-12.082208765865309</c:v>
                </c:pt>
                <c:pt idx="7">
                  <c:v>-1.2525594361877364</c:v>
                </c:pt>
                <c:pt idx="8">
                  <c:v>12.600473690151087</c:v>
                </c:pt>
                <c:pt idx="9">
                  <c:v>19.508302573798598</c:v>
                </c:pt>
                <c:pt idx="10">
                  <c:v>12.001137894167808</c:v>
                </c:pt>
                <c:pt idx="11">
                  <c:v>10.007089767134921</c:v>
                </c:pt>
                <c:pt idx="12">
                  <c:v>4.4832786389618766</c:v>
                </c:pt>
                <c:pt idx="13">
                  <c:v>6.64068406557816</c:v>
                </c:pt>
                <c:pt idx="14">
                  <c:v>11.354611875455349</c:v>
                </c:pt>
                <c:pt idx="15">
                  <c:v>9.1089627200812853</c:v>
                </c:pt>
                <c:pt idx="16">
                  <c:v>5.9884955109516529</c:v>
                </c:pt>
                <c:pt idx="17">
                  <c:v>4.4959698741852261</c:v>
                </c:pt>
                <c:pt idx="18">
                  <c:v>2.2000162634363774</c:v>
                </c:pt>
                <c:pt idx="19">
                  <c:v>4.4098695334853266</c:v>
                </c:pt>
                <c:pt idx="20">
                  <c:v>8.921452968600315</c:v>
                </c:pt>
                <c:pt idx="21">
                  <c:v>10.603029098765813</c:v>
                </c:pt>
                <c:pt idx="22">
                  <c:v>10.322312797038256</c:v>
                </c:pt>
                <c:pt idx="23">
                  <c:v>9.367778405280573</c:v>
                </c:pt>
                <c:pt idx="24">
                  <c:v>10.705766810111641</c:v>
                </c:pt>
                <c:pt idx="25">
                  <c:v>7.1602681047775656</c:v>
                </c:pt>
                <c:pt idx="26">
                  <c:v>7.8234440300946213</c:v>
                </c:pt>
                <c:pt idx="27">
                  <c:v>5.7383646572974518</c:v>
                </c:pt>
                <c:pt idx="28">
                  <c:v>3.6402731962898645</c:v>
                </c:pt>
                <c:pt idx="29">
                  <c:v>1.4477020135599685</c:v>
                </c:pt>
                <c:pt idx="30">
                  <c:v>0.74417954537324749</c:v>
                </c:pt>
                <c:pt idx="31">
                  <c:v>1.9950228741236045</c:v>
                </c:pt>
                <c:pt idx="32">
                  <c:v>5.3843256496180434</c:v>
                </c:pt>
              </c:numCache>
            </c:numRef>
          </c:val>
          <c:shape val="cylinder"/>
        </c:ser>
        <c:ser>
          <c:idx val="5"/>
          <c:order val="5"/>
          <c:tx>
            <c:strRef>
              <c:f>'Growth Rates'!$G$2</c:f>
              <c:strCache>
                <c:ptCount val="1"/>
                <c:pt idx="0">
                  <c:v>Port Shepstone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'Growth Rates'!$A$23:$A$55</c:f>
              <c:strCache>
                <c:ptCount val="33"/>
                <c:pt idx="0">
                  <c:v>2008q1</c:v>
                </c:pt>
                <c:pt idx="1">
                  <c:v>2008q2</c:v>
                </c:pt>
                <c:pt idx="2">
                  <c:v>2008q3</c:v>
                </c:pt>
                <c:pt idx="3">
                  <c:v>2008q4</c:v>
                </c:pt>
                <c:pt idx="4">
                  <c:v>2009q1</c:v>
                </c:pt>
                <c:pt idx="5">
                  <c:v>2009q2</c:v>
                </c:pt>
                <c:pt idx="6">
                  <c:v>2009q3</c:v>
                </c:pt>
                <c:pt idx="7">
                  <c:v>2009q4</c:v>
                </c:pt>
                <c:pt idx="8">
                  <c:v>2010q1</c:v>
                </c:pt>
                <c:pt idx="9">
                  <c:v>2010q2</c:v>
                </c:pt>
                <c:pt idx="10">
                  <c:v>2010q3</c:v>
                </c:pt>
                <c:pt idx="11">
                  <c:v>2010q4</c:v>
                </c:pt>
                <c:pt idx="12">
                  <c:v>2011q1</c:v>
                </c:pt>
                <c:pt idx="13">
                  <c:v>2011q2</c:v>
                </c:pt>
                <c:pt idx="14">
                  <c:v>2011q3</c:v>
                </c:pt>
                <c:pt idx="15">
                  <c:v>2011q4</c:v>
                </c:pt>
                <c:pt idx="16">
                  <c:v>2012q1</c:v>
                </c:pt>
                <c:pt idx="17">
                  <c:v>2012q2</c:v>
                </c:pt>
                <c:pt idx="18">
                  <c:v>2012q3</c:v>
                </c:pt>
                <c:pt idx="19">
                  <c:v>2012q4</c:v>
                </c:pt>
                <c:pt idx="20">
                  <c:v>2013q1</c:v>
                </c:pt>
                <c:pt idx="21">
                  <c:v>2013q2</c:v>
                </c:pt>
                <c:pt idx="22">
                  <c:v>2013q3</c:v>
                </c:pt>
                <c:pt idx="23">
                  <c:v>2013q4</c:v>
                </c:pt>
                <c:pt idx="24">
                  <c:v>2014q1</c:v>
                </c:pt>
                <c:pt idx="25">
                  <c:v>2014q2</c:v>
                </c:pt>
                <c:pt idx="26">
                  <c:v>2014q3</c:v>
                </c:pt>
                <c:pt idx="27">
                  <c:v>2014q4</c:v>
                </c:pt>
                <c:pt idx="28">
                  <c:v>2015q1</c:v>
                </c:pt>
                <c:pt idx="29">
                  <c:v>2015q2</c:v>
                </c:pt>
                <c:pt idx="30">
                  <c:v>2015q3</c:v>
                </c:pt>
                <c:pt idx="31">
                  <c:v>2015q4</c:v>
                </c:pt>
                <c:pt idx="32">
                  <c:v>2016q1</c:v>
                </c:pt>
              </c:strCache>
            </c:strRef>
          </c:cat>
          <c:val>
            <c:numRef>
              <c:f>'Growth Rates'!$G$23:$G$55</c:f>
              <c:numCache>
                <c:formatCode>0.00</c:formatCode>
                <c:ptCount val="33"/>
                <c:pt idx="0">
                  <c:v>6.500819744660129</c:v>
                </c:pt>
                <c:pt idx="1">
                  <c:v>7.6604919077075628</c:v>
                </c:pt>
                <c:pt idx="2">
                  <c:v>5.6138067864832149</c:v>
                </c:pt>
                <c:pt idx="3">
                  <c:v>16.080704892734268</c:v>
                </c:pt>
                <c:pt idx="4">
                  <c:v>18.434846409730795</c:v>
                </c:pt>
                <c:pt idx="5">
                  <c:v>18.807600595625729</c:v>
                </c:pt>
                <c:pt idx="6">
                  <c:v>11.952206350977013</c:v>
                </c:pt>
                <c:pt idx="7">
                  <c:v>-0.10705398974543087</c:v>
                </c:pt>
                <c:pt idx="8">
                  <c:v>0.22024725712655363</c:v>
                </c:pt>
                <c:pt idx="9">
                  <c:v>2.9701368752564021</c:v>
                </c:pt>
                <c:pt idx="10">
                  <c:v>0.60641143051506241</c:v>
                </c:pt>
                <c:pt idx="11">
                  <c:v>7.2866336429865743</c:v>
                </c:pt>
                <c:pt idx="12">
                  <c:v>5.5290562041167259</c:v>
                </c:pt>
                <c:pt idx="13">
                  <c:v>6.037171406510609</c:v>
                </c:pt>
                <c:pt idx="14">
                  <c:v>10.282698325895469</c:v>
                </c:pt>
                <c:pt idx="15">
                  <c:v>10.511410996715002</c:v>
                </c:pt>
                <c:pt idx="16">
                  <c:v>9.4236407582142121</c:v>
                </c:pt>
                <c:pt idx="17">
                  <c:v>10.147997369162526</c:v>
                </c:pt>
                <c:pt idx="18">
                  <c:v>6.5814128761973816</c:v>
                </c:pt>
                <c:pt idx="19">
                  <c:v>4.3833781825265934</c:v>
                </c:pt>
                <c:pt idx="20">
                  <c:v>6.2726859363081005</c:v>
                </c:pt>
                <c:pt idx="21">
                  <c:v>6.9805079925397502</c:v>
                </c:pt>
                <c:pt idx="22">
                  <c:v>7.6216499751217262</c:v>
                </c:pt>
                <c:pt idx="23">
                  <c:v>8.9211384509700444</c:v>
                </c:pt>
                <c:pt idx="24">
                  <c:v>11.346207785468444</c:v>
                </c:pt>
                <c:pt idx="25">
                  <c:v>7.6526696796878273</c:v>
                </c:pt>
                <c:pt idx="26">
                  <c:v>8.0943535489456924</c:v>
                </c:pt>
                <c:pt idx="27">
                  <c:v>6.0361812432028525</c:v>
                </c:pt>
                <c:pt idx="28">
                  <c:v>4.0921526334417706</c:v>
                </c:pt>
                <c:pt idx="29">
                  <c:v>2.2640047481971801</c:v>
                </c:pt>
                <c:pt idx="30">
                  <c:v>1.4091623380834952</c:v>
                </c:pt>
                <c:pt idx="31">
                  <c:v>1.942612274695672</c:v>
                </c:pt>
                <c:pt idx="32">
                  <c:v>4.87705547077673</c:v>
                </c:pt>
              </c:numCache>
            </c:numRef>
          </c:val>
          <c:shape val="cylinder"/>
        </c:ser>
        <c:ser>
          <c:idx val="6"/>
          <c:order val="6"/>
          <c:tx>
            <c:strRef>
              <c:f>'Growth Rates'!$H$2</c:f>
              <c:strCache>
                <c:ptCount val="1"/>
                <c:pt idx="0">
                  <c:v>Newcastle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strRef>
              <c:f>'Growth Rates'!$A$23:$A$55</c:f>
              <c:strCache>
                <c:ptCount val="33"/>
                <c:pt idx="0">
                  <c:v>2008q1</c:v>
                </c:pt>
                <c:pt idx="1">
                  <c:v>2008q2</c:v>
                </c:pt>
                <c:pt idx="2">
                  <c:v>2008q3</c:v>
                </c:pt>
                <c:pt idx="3">
                  <c:v>2008q4</c:v>
                </c:pt>
                <c:pt idx="4">
                  <c:v>2009q1</c:v>
                </c:pt>
                <c:pt idx="5">
                  <c:v>2009q2</c:v>
                </c:pt>
                <c:pt idx="6">
                  <c:v>2009q3</c:v>
                </c:pt>
                <c:pt idx="7">
                  <c:v>2009q4</c:v>
                </c:pt>
                <c:pt idx="8">
                  <c:v>2010q1</c:v>
                </c:pt>
                <c:pt idx="9">
                  <c:v>2010q2</c:v>
                </c:pt>
                <c:pt idx="10">
                  <c:v>2010q3</c:v>
                </c:pt>
                <c:pt idx="11">
                  <c:v>2010q4</c:v>
                </c:pt>
                <c:pt idx="12">
                  <c:v>2011q1</c:v>
                </c:pt>
                <c:pt idx="13">
                  <c:v>2011q2</c:v>
                </c:pt>
                <c:pt idx="14">
                  <c:v>2011q3</c:v>
                </c:pt>
                <c:pt idx="15">
                  <c:v>2011q4</c:v>
                </c:pt>
                <c:pt idx="16">
                  <c:v>2012q1</c:v>
                </c:pt>
                <c:pt idx="17">
                  <c:v>2012q2</c:v>
                </c:pt>
                <c:pt idx="18">
                  <c:v>2012q3</c:v>
                </c:pt>
                <c:pt idx="19">
                  <c:v>2012q4</c:v>
                </c:pt>
                <c:pt idx="20">
                  <c:v>2013q1</c:v>
                </c:pt>
                <c:pt idx="21">
                  <c:v>2013q2</c:v>
                </c:pt>
                <c:pt idx="22">
                  <c:v>2013q3</c:v>
                </c:pt>
                <c:pt idx="23">
                  <c:v>2013q4</c:v>
                </c:pt>
                <c:pt idx="24">
                  <c:v>2014q1</c:v>
                </c:pt>
                <c:pt idx="25">
                  <c:v>2014q2</c:v>
                </c:pt>
                <c:pt idx="26">
                  <c:v>2014q3</c:v>
                </c:pt>
                <c:pt idx="27">
                  <c:v>2014q4</c:v>
                </c:pt>
                <c:pt idx="28">
                  <c:v>2015q1</c:v>
                </c:pt>
                <c:pt idx="29">
                  <c:v>2015q2</c:v>
                </c:pt>
                <c:pt idx="30">
                  <c:v>2015q3</c:v>
                </c:pt>
                <c:pt idx="31">
                  <c:v>2015q4</c:v>
                </c:pt>
                <c:pt idx="32">
                  <c:v>2016q1</c:v>
                </c:pt>
              </c:strCache>
            </c:strRef>
          </c:cat>
          <c:val>
            <c:numRef>
              <c:f>'Growth Rates'!$H$23:$H$55</c:f>
              <c:numCache>
                <c:formatCode>0.00</c:formatCode>
                <c:ptCount val="33"/>
                <c:pt idx="0">
                  <c:v>11.336149053380602</c:v>
                </c:pt>
                <c:pt idx="1">
                  <c:v>13.32228443420399</c:v>
                </c:pt>
                <c:pt idx="2">
                  <c:v>11.436144988877786</c:v>
                </c:pt>
                <c:pt idx="3">
                  <c:v>12.061067073274497</c:v>
                </c:pt>
                <c:pt idx="4">
                  <c:v>5.6398642649180406</c:v>
                </c:pt>
                <c:pt idx="5">
                  <c:v>13.087681730034294</c:v>
                </c:pt>
                <c:pt idx="6">
                  <c:v>2.2311035182157308</c:v>
                </c:pt>
                <c:pt idx="7">
                  <c:v>-5.8786276951772458E-2</c:v>
                </c:pt>
                <c:pt idx="8">
                  <c:v>6.5072666876214695</c:v>
                </c:pt>
                <c:pt idx="9">
                  <c:v>4.5274955318075492</c:v>
                </c:pt>
                <c:pt idx="10">
                  <c:v>4.8950601211467362</c:v>
                </c:pt>
                <c:pt idx="11">
                  <c:v>8.4987370129810387</c:v>
                </c:pt>
                <c:pt idx="12">
                  <c:v>5.2098365568108802</c:v>
                </c:pt>
                <c:pt idx="13">
                  <c:v>6.6401587060663196</c:v>
                </c:pt>
                <c:pt idx="14">
                  <c:v>10.453438597938819</c:v>
                </c:pt>
                <c:pt idx="15">
                  <c:v>9.6665426925549376</c:v>
                </c:pt>
                <c:pt idx="16">
                  <c:v>7.4229686456471544</c:v>
                </c:pt>
                <c:pt idx="17">
                  <c:v>9.165324043507681</c:v>
                </c:pt>
                <c:pt idx="18">
                  <c:v>4.9750706694081019</c:v>
                </c:pt>
                <c:pt idx="19">
                  <c:v>4.5287789767140341</c:v>
                </c:pt>
                <c:pt idx="20">
                  <c:v>7.6944679017258544</c:v>
                </c:pt>
                <c:pt idx="21">
                  <c:v>7.4160019518040228</c:v>
                </c:pt>
                <c:pt idx="22">
                  <c:v>8.657640140875035</c:v>
                </c:pt>
                <c:pt idx="23">
                  <c:v>9.0984262624551615</c:v>
                </c:pt>
                <c:pt idx="24">
                  <c:v>11.043189343576771</c:v>
                </c:pt>
                <c:pt idx="25">
                  <c:v>7.680199961894826</c:v>
                </c:pt>
                <c:pt idx="26">
                  <c:v>7.9483824190481851</c:v>
                </c:pt>
                <c:pt idx="27">
                  <c:v>5.8719169155238911</c:v>
                </c:pt>
                <c:pt idx="28">
                  <c:v>3.8196350620981403</c:v>
                </c:pt>
                <c:pt idx="29">
                  <c:v>2.1073377735460719</c:v>
                </c:pt>
                <c:pt idx="30">
                  <c:v>1.1758357565075537</c:v>
                </c:pt>
                <c:pt idx="31">
                  <c:v>1.9927899168781298</c:v>
                </c:pt>
                <c:pt idx="32">
                  <c:v>5.1558623762297309</c:v>
                </c:pt>
              </c:numCache>
            </c:numRef>
          </c:val>
          <c:shape val="cylinder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08637824"/>
        <c:axId val="408639360"/>
        <c:axId val="0"/>
      </c:bar3DChart>
      <c:catAx>
        <c:axId val="40863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ZA"/>
            </a:pPr>
            <a:endParaRPr lang="en-US"/>
          </a:p>
        </c:txPr>
        <c:crossAx val="408639360"/>
        <c:crosses val="autoZero"/>
        <c:auto val="1"/>
        <c:lblAlgn val="ctr"/>
        <c:lblOffset val="100"/>
        <c:noMultiLvlLbl val="0"/>
      </c:catAx>
      <c:valAx>
        <c:axId val="408639360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n-ZA"/>
            </a:pPr>
            <a:endParaRPr lang="en-US"/>
          </a:p>
        </c:txPr>
        <c:crossAx val="408637824"/>
        <c:crosses val="autoZero"/>
        <c:crossBetween val="between"/>
      </c:valAx>
      <c:spPr>
        <a:solidFill>
          <a:schemeClr val="accent3">
            <a:lumMod val="60000"/>
            <a:lumOff val="40000"/>
          </a:schemeClr>
        </a:solidFill>
      </c:spPr>
    </c:plotArea>
    <c:legend>
      <c:legendPos val="r"/>
      <c:layout>
        <c:manualLayout>
          <c:xMode val="edge"/>
          <c:yMode val="edge"/>
          <c:x val="0.12755309571810769"/>
          <c:y val="1.7591064589980145E-2"/>
          <c:w val="0.82966183574879948"/>
          <c:h val="0.13712522461638413"/>
        </c:manualLayout>
      </c:layout>
      <c:overlay val="0"/>
      <c:txPr>
        <a:bodyPr/>
        <a:lstStyle/>
        <a:p>
          <a:pPr>
            <a:defRPr lang="en-ZA" sz="1200"/>
          </a:pPr>
          <a:endParaRPr lang="en-US"/>
        </a:p>
      </c:txPr>
    </c:legend>
    <c:plotVisOnly val="1"/>
    <c:dispBlanksAs val="gap"/>
    <c:showDLblsOverMax val="0"/>
  </c:chart>
  <c:spPr>
    <a:solidFill>
      <a:schemeClr val="accent3">
        <a:lumMod val="40000"/>
        <a:lumOff val="60000"/>
      </a:schemeClr>
    </a:solidFill>
  </c:spPr>
  <c:printSettings>
    <c:headerFooter/>
    <c:pageMargins b="0.75000000000000733" l="0.70000000000000062" r="0.70000000000000062" t="0.75000000000000733" header="0.30000000000000032" footer="0.30000000000000032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66337763929269"/>
          <c:y val="4.1935862833009895E-2"/>
          <c:w val="0.87772809147520336"/>
          <c:h val="0.91612827433398558"/>
        </c:manualLayout>
      </c:layout>
      <c:lineChart>
        <c:grouping val="standard"/>
        <c:varyColors val="0"/>
        <c:ser>
          <c:idx val="0"/>
          <c:order val="0"/>
          <c:tx>
            <c:strRef>
              <c:f>'Growth Rates'!$D$2</c:f>
              <c:strCache>
                <c:ptCount val="1"/>
                <c:pt idx="0">
                  <c:v>Durban</c:v>
                </c:pt>
              </c:strCache>
            </c:strRef>
          </c:tx>
          <c:marker>
            <c:symbol val="none"/>
          </c:marker>
          <c:cat>
            <c:strRef>
              <c:f>'Growth Rates'!$A$23:$A$55</c:f>
              <c:strCache>
                <c:ptCount val="33"/>
                <c:pt idx="0">
                  <c:v>2008q1</c:v>
                </c:pt>
                <c:pt idx="1">
                  <c:v>2008q2</c:v>
                </c:pt>
                <c:pt idx="2">
                  <c:v>2008q3</c:v>
                </c:pt>
                <c:pt idx="3">
                  <c:v>2008q4</c:v>
                </c:pt>
                <c:pt idx="4">
                  <c:v>2009q1</c:v>
                </c:pt>
                <c:pt idx="5">
                  <c:v>2009q2</c:v>
                </c:pt>
                <c:pt idx="6">
                  <c:v>2009q3</c:v>
                </c:pt>
                <c:pt idx="7">
                  <c:v>2009q4</c:v>
                </c:pt>
                <c:pt idx="8">
                  <c:v>2010q1</c:v>
                </c:pt>
                <c:pt idx="9">
                  <c:v>2010q2</c:v>
                </c:pt>
                <c:pt idx="10">
                  <c:v>2010q3</c:v>
                </c:pt>
                <c:pt idx="11">
                  <c:v>2010q4</c:v>
                </c:pt>
                <c:pt idx="12">
                  <c:v>2011q1</c:v>
                </c:pt>
                <c:pt idx="13">
                  <c:v>2011q2</c:v>
                </c:pt>
                <c:pt idx="14">
                  <c:v>2011q3</c:v>
                </c:pt>
                <c:pt idx="15">
                  <c:v>2011q4</c:v>
                </c:pt>
                <c:pt idx="16">
                  <c:v>2012q1</c:v>
                </c:pt>
                <c:pt idx="17">
                  <c:v>2012q2</c:v>
                </c:pt>
                <c:pt idx="18">
                  <c:v>2012q3</c:v>
                </c:pt>
                <c:pt idx="19">
                  <c:v>2012q4</c:v>
                </c:pt>
                <c:pt idx="20">
                  <c:v>2013q1</c:v>
                </c:pt>
                <c:pt idx="21">
                  <c:v>2013q2</c:v>
                </c:pt>
                <c:pt idx="22">
                  <c:v>2013q3</c:v>
                </c:pt>
                <c:pt idx="23">
                  <c:v>2013q4</c:v>
                </c:pt>
                <c:pt idx="24">
                  <c:v>2014q1</c:v>
                </c:pt>
                <c:pt idx="25">
                  <c:v>2014q2</c:v>
                </c:pt>
                <c:pt idx="26">
                  <c:v>2014q3</c:v>
                </c:pt>
                <c:pt idx="27">
                  <c:v>2014q4</c:v>
                </c:pt>
                <c:pt idx="28">
                  <c:v>2015q1</c:v>
                </c:pt>
                <c:pt idx="29">
                  <c:v>2015q2</c:v>
                </c:pt>
                <c:pt idx="30">
                  <c:v>2015q3</c:v>
                </c:pt>
                <c:pt idx="31">
                  <c:v>2015q4</c:v>
                </c:pt>
                <c:pt idx="32">
                  <c:v>2016q1</c:v>
                </c:pt>
              </c:strCache>
            </c:strRef>
          </c:cat>
          <c:val>
            <c:numRef>
              <c:f>'Growth Rates'!$D$23:$D$55</c:f>
              <c:numCache>
                <c:formatCode>0.00</c:formatCode>
                <c:ptCount val="33"/>
                <c:pt idx="0">
                  <c:v>13.023927205034555</c:v>
                </c:pt>
                <c:pt idx="1">
                  <c:v>19.210214085042683</c:v>
                </c:pt>
                <c:pt idx="2">
                  <c:v>15.463516229082847</c:v>
                </c:pt>
                <c:pt idx="3">
                  <c:v>7.2040903589666829</c:v>
                </c:pt>
                <c:pt idx="4">
                  <c:v>4.910902111814111</c:v>
                </c:pt>
                <c:pt idx="5">
                  <c:v>1.7094594893775195</c:v>
                </c:pt>
                <c:pt idx="6">
                  <c:v>-2.175800221303084</c:v>
                </c:pt>
                <c:pt idx="7">
                  <c:v>3.6413299229136489</c:v>
                </c:pt>
                <c:pt idx="8">
                  <c:v>6.4680443156643506</c:v>
                </c:pt>
                <c:pt idx="9">
                  <c:v>10.275793674475736</c:v>
                </c:pt>
                <c:pt idx="10">
                  <c:v>6.7554083711888007</c:v>
                </c:pt>
                <c:pt idx="11">
                  <c:v>7.4642973588969301</c:v>
                </c:pt>
                <c:pt idx="12">
                  <c:v>5.4824927003255297</c:v>
                </c:pt>
                <c:pt idx="13">
                  <c:v>6.5745128284596106</c:v>
                </c:pt>
                <c:pt idx="14">
                  <c:v>10.788037169344532</c:v>
                </c:pt>
                <c:pt idx="15">
                  <c:v>9.0237050970168919</c:v>
                </c:pt>
                <c:pt idx="16">
                  <c:v>7.2512683128424005</c:v>
                </c:pt>
                <c:pt idx="17">
                  <c:v>7.2676588765195467</c:v>
                </c:pt>
                <c:pt idx="18">
                  <c:v>4.1538876855672058</c:v>
                </c:pt>
                <c:pt idx="19">
                  <c:v>5.2709298388865031</c:v>
                </c:pt>
                <c:pt idx="20">
                  <c:v>7.7164270255178868</c:v>
                </c:pt>
                <c:pt idx="21">
                  <c:v>8.7001809422449039</c:v>
                </c:pt>
                <c:pt idx="22">
                  <c:v>9.1181484877388712</c:v>
                </c:pt>
                <c:pt idx="23">
                  <c:v>8.7977528623351891</c:v>
                </c:pt>
                <c:pt idx="24">
                  <c:v>11.087448656050647</c:v>
                </c:pt>
                <c:pt idx="25">
                  <c:v>7.4559391986134038</c:v>
                </c:pt>
                <c:pt idx="26">
                  <c:v>7.9267742670931147</c:v>
                </c:pt>
                <c:pt idx="27">
                  <c:v>5.8165718734225669</c:v>
                </c:pt>
                <c:pt idx="28">
                  <c:v>3.7850287516506915</c:v>
                </c:pt>
                <c:pt idx="29">
                  <c:v>1.8446681708276496</c:v>
                </c:pt>
                <c:pt idx="30">
                  <c:v>1.0468853639099267</c:v>
                </c:pt>
                <c:pt idx="31">
                  <c:v>2.1220712365181242</c:v>
                </c:pt>
                <c:pt idx="32">
                  <c:v>5.1652651768576074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'Growth Rates'!$E$2</c:f>
              <c:strCache>
                <c:ptCount val="1"/>
                <c:pt idx="0">
                  <c:v>Pietermaritzburg</c:v>
                </c:pt>
              </c:strCache>
            </c:strRef>
          </c:tx>
          <c:marker>
            <c:symbol val="none"/>
          </c:marker>
          <c:cat>
            <c:strRef>
              <c:f>'Growth Rates'!$A$23:$A$55</c:f>
              <c:strCache>
                <c:ptCount val="33"/>
                <c:pt idx="0">
                  <c:v>2008q1</c:v>
                </c:pt>
                <c:pt idx="1">
                  <c:v>2008q2</c:v>
                </c:pt>
                <c:pt idx="2">
                  <c:v>2008q3</c:v>
                </c:pt>
                <c:pt idx="3">
                  <c:v>2008q4</c:v>
                </c:pt>
                <c:pt idx="4">
                  <c:v>2009q1</c:v>
                </c:pt>
                <c:pt idx="5">
                  <c:v>2009q2</c:v>
                </c:pt>
                <c:pt idx="6">
                  <c:v>2009q3</c:v>
                </c:pt>
                <c:pt idx="7">
                  <c:v>2009q4</c:v>
                </c:pt>
                <c:pt idx="8">
                  <c:v>2010q1</c:v>
                </c:pt>
                <c:pt idx="9">
                  <c:v>2010q2</c:v>
                </c:pt>
                <c:pt idx="10">
                  <c:v>2010q3</c:v>
                </c:pt>
                <c:pt idx="11">
                  <c:v>2010q4</c:v>
                </c:pt>
                <c:pt idx="12">
                  <c:v>2011q1</c:v>
                </c:pt>
                <c:pt idx="13">
                  <c:v>2011q2</c:v>
                </c:pt>
                <c:pt idx="14">
                  <c:v>2011q3</c:v>
                </c:pt>
                <c:pt idx="15">
                  <c:v>2011q4</c:v>
                </c:pt>
                <c:pt idx="16">
                  <c:v>2012q1</c:v>
                </c:pt>
                <c:pt idx="17">
                  <c:v>2012q2</c:v>
                </c:pt>
                <c:pt idx="18">
                  <c:v>2012q3</c:v>
                </c:pt>
                <c:pt idx="19">
                  <c:v>2012q4</c:v>
                </c:pt>
                <c:pt idx="20">
                  <c:v>2013q1</c:v>
                </c:pt>
                <c:pt idx="21">
                  <c:v>2013q2</c:v>
                </c:pt>
                <c:pt idx="22">
                  <c:v>2013q3</c:v>
                </c:pt>
                <c:pt idx="23">
                  <c:v>2013q4</c:v>
                </c:pt>
                <c:pt idx="24">
                  <c:v>2014q1</c:v>
                </c:pt>
                <c:pt idx="25">
                  <c:v>2014q2</c:v>
                </c:pt>
                <c:pt idx="26">
                  <c:v>2014q3</c:v>
                </c:pt>
                <c:pt idx="27">
                  <c:v>2014q4</c:v>
                </c:pt>
                <c:pt idx="28">
                  <c:v>2015q1</c:v>
                </c:pt>
                <c:pt idx="29">
                  <c:v>2015q2</c:v>
                </c:pt>
                <c:pt idx="30">
                  <c:v>2015q3</c:v>
                </c:pt>
                <c:pt idx="31">
                  <c:v>2015q4</c:v>
                </c:pt>
                <c:pt idx="32">
                  <c:v>2016q1</c:v>
                </c:pt>
              </c:strCache>
            </c:strRef>
          </c:cat>
          <c:val>
            <c:numRef>
              <c:f>'Growth Rates'!$E$23:$E$55</c:f>
              <c:numCache>
                <c:formatCode>0.00</c:formatCode>
                <c:ptCount val="33"/>
                <c:pt idx="0">
                  <c:v>12.95098885646204</c:v>
                </c:pt>
                <c:pt idx="1">
                  <c:v>9.89487303444748</c:v>
                </c:pt>
                <c:pt idx="2">
                  <c:v>9.5044320111087952</c:v>
                </c:pt>
                <c:pt idx="3">
                  <c:v>10.6253850431199</c:v>
                </c:pt>
                <c:pt idx="4">
                  <c:v>6.2219886364254897</c:v>
                </c:pt>
                <c:pt idx="5">
                  <c:v>15.739809983617084</c:v>
                </c:pt>
                <c:pt idx="6">
                  <c:v>7.5024601333725629</c:v>
                </c:pt>
                <c:pt idx="7">
                  <c:v>17.204251815133787</c:v>
                </c:pt>
                <c:pt idx="8">
                  <c:v>5.6077220048862735</c:v>
                </c:pt>
                <c:pt idx="9">
                  <c:v>4.0168554068333968</c:v>
                </c:pt>
                <c:pt idx="10">
                  <c:v>2.0620842965010517</c:v>
                </c:pt>
                <c:pt idx="11">
                  <c:v>-1.8602427630151988</c:v>
                </c:pt>
                <c:pt idx="12">
                  <c:v>5.6105032478297767</c:v>
                </c:pt>
                <c:pt idx="13">
                  <c:v>6.1983270861150546</c:v>
                </c:pt>
                <c:pt idx="14">
                  <c:v>10.654584130695261</c:v>
                </c:pt>
                <c:pt idx="15">
                  <c:v>11.303591343050524</c:v>
                </c:pt>
                <c:pt idx="16">
                  <c:v>7.4526187471192955</c:v>
                </c:pt>
                <c:pt idx="17">
                  <c:v>9.6533928136553442</c:v>
                </c:pt>
                <c:pt idx="18">
                  <c:v>5.8197229333688556</c:v>
                </c:pt>
                <c:pt idx="19">
                  <c:v>7.0823374811402617</c:v>
                </c:pt>
                <c:pt idx="20">
                  <c:v>7.5381271929543674</c:v>
                </c:pt>
                <c:pt idx="21">
                  <c:v>7.2461283896996447</c:v>
                </c:pt>
                <c:pt idx="22">
                  <c:v>8.0143052094685601</c:v>
                </c:pt>
                <c:pt idx="23">
                  <c:v>6.8372056299852515</c:v>
                </c:pt>
                <c:pt idx="24">
                  <c:v>11.140522748401031</c:v>
                </c:pt>
                <c:pt idx="25">
                  <c:v>7.6347453734119357</c:v>
                </c:pt>
                <c:pt idx="26">
                  <c:v>8.0884696074254663</c:v>
                </c:pt>
                <c:pt idx="27">
                  <c:v>6.5030257620160974</c:v>
                </c:pt>
                <c:pt idx="28">
                  <c:v>3.8092062595082519</c:v>
                </c:pt>
                <c:pt idx="29">
                  <c:v>2.1902974518732101</c:v>
                </c:pt>
                <c:pt idx="30">
                  <c:v>1.289142580808887</c:v>
                </c:pt>
                <c:pt idx="31">
                  <c:v>2.3033759613311648</c:v>
                </c:pt>
                <c:pt idx="32">
                  <c:v>5.1321839838819914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'Growth Rates'!$F$2</c:f>
              <c:strCache>
                <c:ptCount val="1"/>
                <c:pt idx="0">
                  <c:v>Richards Bay</c:v>
                </c:pt>
              </c:strCache>
            </c:strRef>
          </c:tx>
          <c:marker>
            <c:symbol val="none"/>
          </c:marker>
          <c:cat>
            <c:strRef>
              <c:f>'Growth Rates'!$A$23:$A$55</c:f>
              <c:strCache>
                <c:ptCount val="33"/>
                <c:pt idx="0">
                  <c:v>2008q1</c:v>
                </c:pt>
                <c:pt idx="1">
                  <c:v>2008q2</c:v>
                </c:pt>
                <c:pt idx="2">
                  <c:v>2008q3</c:v>
                </c:pt>
                <c:pt idx="3">
                  <c:v>2008q4</c:v>
                </c:pt>
                <c:pt idx="4">
                  <c:v>2009q1</c:v>
                </c:pt>
                <c:pt idx="5">
                  <c:v>2009q2</c:v>
                </c:pt>
                <c:pt idx="6">
                  <c:v>2009q3</c:v>
                </c:pt>
                <c:pt idx="7">
                  <c:v>2009q4</c:v>
                </c:pt>
                <c:pt idx="8">
                  <c:v>2010q1</c:v>
                </c:pt>
                <c:pt idx="9">
                  <c:v>2010q2</c:v>
                </c:pt>
                <c:pt idx="10">
                  <c:v>2010q3</c:v>
                </c:pt>
                <c:pt idx="11">
                  <c:v>2010q4</c:v>
                </c:pt>
                <c:pt idx="12">
                  <c:v>2011q1</c:v>
                </c:pt>
                <c:pt idx="13">
                  <c:v>2011q2</c:v>
                </c:pt>
                <c:pt idx="14">
                  <c:v>2011q3</c:v>
                </c:pt>
                <c:pt idx="15">
                  <c:v>2011q4</c:v>
                </c:pt>
                <c:pt idx="16">
                  <c:v>2012q1</c:v>
                </c:pt>
                <c:pt idx="17">
                  <c:v>2012q2</c:v>
                </c:pt>
                <c:pt idx="18">
                  <c:v>2012q3</c:v>
                </c:pt>
                <c:pt idx="19">
                  <c:v>2012q4</c:v>
                </c:pt>
                <c:pt idx="20">
                  <c:v>2013q1</c:v>
                </c:pt>
                <c:pt idx="21">
                  <c:v>2013q2</c:v>
                </c:pt>
                <c:pt idx="22">
                  <c:v>2013q3</c:v>
                </c:pt>
                <c:pt idx="23">
                  <c:v>2013q4</c:v>
                </c:pt>
                <c:pt idx="24">
                  <c:v>2014q1</c:v>
                </c:pt>
                <c:pt idx="25">
                  <c:v>2014q2</c:v>
                </c:pt>
                <c:pt idx="26">
                  <c:v>2014q3</c:v>
                </c:pt>
                <c:pt idx="27">
                  <c:v>2014q4</c:v>
                </c:pt>
                <c:pt idx="28">
                  <c:v>2015q1</c:v>
                </c:pt>
                <c:pt idx="29">
                  <c:v>2015q2</c:v>
                </c:pt>
                <c:pt idx="30">
                  <c:v>2015q3</c:v>
                </c:pt>
                <c:pt idx="31">
                  <c:v>2015q4</c:v>
                </c:pt>
                <c:pt idx="32">
                  <c:v>2016q1</c:v>
                </c:pt>
              </c:strCache>
            </c:strRef>
          </c:cat>
          <c:val>
            <c:numRef>
              <c:f>'Growth Rates'!$F$23:$F$55</c:f>
              <c:numCache>
                <c:formatCode>0.00</c:formatCode>
                <c:ptCount val="33"/>
                <c:pt idx="0">
                  <c:v>12.605867936466508</c:v>
                </c:pt>
                <c:pt idx="1">
                  <c:v>28.538548832260112</c:v>
                </c:pt>
                <c:pt idx="2">
                  <c:v>24.364293295897905</c:v>
                </c:pt>
                <c:pt idx="3">
                  <c:v>10.170263594265936</c:v>
                </c:pt>
                <c:pt idx="4">
                  <c:v>-3.1955766894869093</c:v>
                </c:pt>
                <c:pt idx="5">
                  <c:v>-12.796050639215339</c:v>
                </c:pt>
                <c:pt idx="6">
                  <c:v>-12.082208765865309</c:v>
                </c:pt>
                <c:pt idx="7">
                  <c:v>-1.2525594361877364</c:v>
                </c:pt>
                <c:pt idx="8">
                  <c:v>12.600473690151087</c:v>
                </c:pt>
                <c:pt idx="9">
                  <c:v>19.508302573798598</c:v>
                </c:pt>
                <c:pt idx="10">
                  <c:v>12.001137894167808</c:v>
                </c:pt>
                <c:pt idx="11">
                  <c:v>10.007089767134921</c:v>
                </c:pt>
                <c:pt idx="12">
                  <c:v>4.4832786389618766</c:v>
                </c:pt>
                <c:pt idx="13">
                  <c:v>6.64068406557816</c:v>
                </c:pt>
                <c:pt idx="14">
                  <c:v>11.354611875455349</c:v>
                </c:pt>
                <c:pt idx="15">
                  <c:v>9.1089627200812853</c:v>
                </c:pt>
                <c:pt idx="16">
                  <c:v>5.9884955109516529</c:v>
                </c:pt>
                <c:pt idx="17">
                  <c:v>4.4959698741852261</c:v>
                </c:pt>
                <c:pt idx="18">
                  <c:v>2.2000162634363774</c:v>
                </c:pt>
                <c:pt idx="19">
                  <c:v>4.4098695334853266</c:v>
                </c:pt>
                <c:pt idx="20">
                  <c:v>8.921452968600315</c:v>
                </c:pt>
                <c:pt idx="21">
                  <c:v>10.603029098765813</c:v>
                </c:pt>
                <c:pt idx="22">
                  <c:v>10.322312797038256</c:v>
                </c:pt>
                <c:pt idx="23">
                  <c:v>9.367778405280573</c:v>
                </c:pt>
                <c:pt idx="24">
                  <c:v>10.705766810111641</c:v>
                </c:pt>
                <c:pt idx="25">
                  <c:v>7.1602681047775656</c:v>
                </c:pt>
                <c:pt idx="26">
                  <c:v>7.8234440300946213</c:v>
                </c:pt>
                <c:pt idx="27">
                  <c:v>5.7383646572974518</c:v>
                </c:pt>
                <c:pt idx="28">
                  <c:v>3.6402731962898645</c:v>
                </c:pt>
                <c:pt idx="29">
                  <c:v>1.4477020135599685</c:v>
                </c:pt>
                <c:pt idx="30">
                  <c:v>0.74417954537324749</c:v>
                </c:pt>
                <c:pt idx="31">
                  <c:v>1.9950228741236045</c:v>
                </c:pt>
                <c:pt idx="32">
                  <c:v>5.3843256496180434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'Growth Rates'!$G$2</c:f>
              <c:strCache>
                <c:ptCount val="1"/>
                <c:pt idx="0">
                  <c:v>Port Shepstone</c:v>
                </c:pt>
              </c:strCache>
            </c:strRef>
          </c:tx>
          <c:marker>
            <c:symbol val="none"/>
          </c:marker>
          <c:cat>
            <c:strRef>
              <c:f>'Growth Rates'!$A$23:$A$55</c:f>
              <c:strCache>
                <c:ptCount val="33"/>
                <c:pt idx="0">
                  <c:v>2008q1</c:v>
                </c:pt>
                <c:pt idx="1">
                  <c:v>2008q2</c:v>
                </c:pt>
                <c:pt idx="2">
                  <c:v>2008q3</c:v>
                </c:pt>
                <c:pt idx="3">
                  <c:v>2008q4</c:v>
                </c:pt>
                <c:pt idx="4">
                  <c:v>2009q1</c:v>
                </c:pt>
                <c:pt idx="5">
                  <c:v>2009q2</c:v>
                </c:pt>
                <c:pt idx="6">
                  <c:v>2009q3</c:v>
                </c:pt>
                <c:pt idx="7">
                  <c:v>2009q4</c:v>
                </c:pt>
                <c:pt idx="8">
                  <c:v>2010q1</c:v>
                </c:pt>
                <c:pt idx="9">
                  <c:v>2010q2</c:v>
                </c:pt>
                <c:pt idx="10">
                  <c:v>2010q3</c:v>
                </c:pt>
                <c:pt idx="11">
                  <c:v>2010q4</c:v>
                </c:pt>
                <c:pt idx="12">
                  <c:v>2011q1</c:v>
                </c:pt>
                <c:pt idx="13">
                  <c:v>2011q2</c:v>
                </c:pt>
                <c:pt idx="14">
                  <c:v>2011q3</c:v>
                </c:pt>
                <c:pt idx="15">
                  <c:v>2011q4</c:v>
                </c:pt>
                <c:pt idx="16">
                  <c:v>2012q1</c:v>
                </c:pt>
                <c:pt idx="17">
                  <c:v>2012q2</c:v>
                </c:pt>
                <c:pt idx="18">
                  <c:v>2012q3</c:v>
                </c:pt>
                <c:pt idx="19">
                  <c:v>2012q4</c:v>
                </c:pt>
                <c:pt idx="20">
                  <c:v>2013q1</c:v>
                </c:pt>
                <c:pt idx="21">
                  <c:v>2013q2</c:v>
                </c:pt>
                <c:pt idx="22">
                  <c:v>2013q3</c:v>
                </c:pt>
                <c:pt idx="23">
                  <c:v>2013q4</c:v>
                </c:pt>
                <c:pt idx="24">
                  <c:v>2014q1</c:v>
                </c:pt>
                <c:pt idx="25">
                  <c:v>2014q2</c:v>
                </c:pt>
                <c:pt idx="26">
                  <c:v>2014q3</c:v>
                </c:pt>
                <c:pt idx="27">
                  <c:v>2014q4</c:v>
                </c:pt>
                <c:pt idx="28">
                  <c:v>2015q1</c:v>
                </c:pt>
                <c:pt idx="29">
                  <c:v>2015q2</c:v>
                </c:pt>
                <c:pt idx="30">
                  <c:v>2015q3</c:v>
                </c:pt>
                <c:pt idx="31">
                  <c:v>2015q4</c:v>
                </c:pt>
                <c:pt idx="32">
                  <c:v>2016q1</c:v>
                </c:pt>
              </c:strCache>
            </c:strRef>
          </c:cat>
          <c:val>
            <c:numRef>
              <c:f>'Growth Rates'!$G$23:$G$55</c:f>
              <c:numCache>
                <c:formatCode>0.00</c:formatCode>
                <c:ptCount val="33"/>
                <c:pt idx="0">
                  <c:v>6.500819744660129</c:v>
                </c:pt>
                <c:pt idx="1">
                  <c:v>7.6604919077075628</c:v>
                </c:pt>
                <c:pt idx="2">
                  <c:v>5.6138067864832149</c:v>
                </c:pt>
                <c:pt idx="3">
                  <c:v>16.080704892734268</c:v>
                </c:pt>
                <c:pt idx="4">
                  <c:v>18.434846409730795</c:v>
                </c:pt>
                <c:pt idx="5">
                  <c:v>18.807600595625729</c:v>
                </c:pt>
                <c:pt idx="6">
                  <c:v>11.952206350977013</c:v>
                </c:pt>
                <c:pt idx="7">
                  <c:v>-0.10705398974543087</c:v>
                </c:pt>
                <c:pt idx="8">
                  <c:v>0.22024725712655363</c:v>
                </c:pt>
                <c:pt idx="9">
                  <c:v>2.9701368752564021</c:v>
                </c:pt>
                <c:pt idx="10">
                  <c:v>0.60641143051506241</c:v>
                </c:pt>
                <c:pt idx="11">
                  <c:v>7.2866336429865743</c:v>
                </c:pt>
                <c:pt idx="12">
                  <c:v>5.5290562041167259</c:v>
                </c:pt>
                <c:pt idx="13">
                  <c:v>6.037171406510609</c:v>
                </c:pt>
                <c:pt idx="14">
                  <c:v>10.282698325895469</c:v>
                </c:pt>
                <c:pt idx="15">
                  <c:v>10.511410996715002</c:v>
                </c:pt>
                <c:pt idx="16">
                  <c:v>9.4236407582142121</c:v>
                </c:pt>
                <c:pt idx="17">
                  <c:v>10.147997369162526</c:v>
                </c:pt>
                <c:pt idx="18">
                  <c:v>6.5814128761973816</c:v>
                </c:pt>
                <c:pt idx="19">
                  <c:v>4.3833781825265934</c:v>
                </c:pt>
                <c:pt idx="20">
                  <c:v>6.2726859363081005</c:v>
                </c:pt>
                <c:pt idx="21">
                  <c:v>6.9805079925397502</c:v>
                </c:pt>
                <c:pt idx="22">
                  <c:v>7.6216499751217262</c:v>
                </c:pt>
                <c:pt idx="23">
                  <c:v>8.9211384509700444</c:v>
                </c:pt>
                <c:pt idx="24">
                  <c:v>11.346207785468444</c:v>
                </c:pt>
                <c:pt idx="25">
                  <c:v>7.6526696796878273</c:v>
                </c:pt>
                <c:pt idx="26">
                  <c:v>8.0943535489456924</c:v>
                </c:pt>
                <c:pt idx="27">
                  <c:v>6.0361812432028525</c:v>
                </c:pt>
                <c:pt idx="28">
                  <c:v>4.0921526334417706</c:v>
                </c:pt>
                <c:pt idx="29">
                  <c:v>2.2640047481971801</c:v>
                </c:pt>
                <c:pt idx="30">
                  <c:v>1.4091623380834952</c:v>
                </c:pt>
                <c:pt idx="31">
                  <c:v>1.942612274695672</c:v>
                </c:pt>
                <c:pt idx="32">
                  <c:v>4.87705547077673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'Growth Rates'!$H$2</c:f>
              <c:strCache>
                <c:ptCount val="1"/>
                <c:pt idx="0">
                  <c:v>Newcastle</c:v>
                </c:pt>
              </c:strCache>
            </c:strRef>
          </c:tx>
          <c:marker>
            <c:symbol val="none"/>
          </c:marker>
          <c:cat>
            <c:strRef>
              <c:f>'Growth Rates'!$A$23:$A$55</c:f>
              <c:strCache>
                <c:ptCount val="33"/>
                <c:pt idx="0">
                  <c:v>2008q1</c:v>
                </c:pt>
                <c:pt idx="1">
                  <c:v>2008q2</c:v>
                </c:pt>
                <c:pt idx="2">
                  <c:v>2008q3</c:v>
                </c:pt>
                <c:pt idx="3">
                  <c:v>2008q4</c:v>
                </c:pt>
                <c:pt idx="4">
                  <c:v>2009q1</c:v>
                </c:pt>
                <c:pt idx="5">
                  <c:v>2009q2</c:v>
                </c:pt>
                <c:pt idx="6">
                  <c:v>2009q3</c:v>
                </c:pt>
                <c:pt idx="7">
                  <c:v>2009q4</c:v>
                </c:pt>
                <c:pt idx="8">
                  <c:v>2010q1</c:v>
                </c:pt>
                <c:pt idx="9">
                  <c:v>2010q2</c:v>
                </c:pt>
                <c:pt idx="10">
                  <c:v>2010q3</c:v>
                </c:pt>
                <c:pt idx="11">
                  <c:v>2010q4</c:v>
                </c:pt>
                <c:pt idx="12">
                  <c:v>2011q1</c:v>
                </c:pt>
                <c:pt idx="13">
                  <c:v>2011q2</c:v>
                </c:pt>
                <c:pt idx="14">
                  <c:v>2011q3</c:v>
                </c:pt>
                <c:pt idx="15">
                  <c:v>2011q4</c:v>
                </c:pt>
                <c:pt idx="16">
                  <c:v>2012q1</c:v>
                </c:pt>
                <c:pt idx="17">
                  <c:v>2012q2</c:v>
                </c:pt>
                <c:pt idx="18">
                  <c:v>2012q3</c:v>
                </c:pt>
                <c:pt idx="19">
                  <c:v>2012q4</c:v>
                </c:pt>
                <c:pt idx="20">
                  <c:v>2013q1</c:v>
                </c:pt>
                <c:pt idx="21">
                  <c:v>2013q2</c:v>
                </c:pt>
                <c:pt idx="22">
                  <c:v>2013q3</c:v>
                </c:pt>
                <c:pt idx="23">
                  <c:v>2013q4</c:v>
                </c:pt>
                <c:pt idx="24">
                  <c:v>2014q1</c:v>
                </c:pt>
                <c:pt idx="25">
                  <c:v>2014q2</c:v>
                </c:pt>
                <c:pt idx="26">
                  <c:v>2014q3</c:v>
                </c:pt>
                <c:pt idx="27">
                  <c:v>2014q4</c:v>
                </c:pt>
                <c:pt idx="28">
                  <c:v>2015q1</c:v>
                </c:pt>
                <c:pt idx="29">
                  <c:v>2015q2</c:v>
                </c:pt>
                <c:pt idx="30">
                  <c:v>2015q3</c:v>
                </c:pt>
                <c:pt idx="31">
                  <c:v>2015q4</c:v>
                </c:pt>
                <c:pt idx="32">
                  <c:v>2016q1</c:v>
                </c:pt>
              </c:strCache>
            </c:strRef>
          </c:cat>
          <c:val>
            <c:numRef>
              <c:f>'Growth Rates'!$H$23:$H$55</c:f>
              <c:numCache>
                <c:formatCode>0.00</c:formatCode>
                <c:ptCount val="33"/>
                <c:pt idx="0">
                  <c:v>11.336149053380602</c:v>
                </c:pt>
                <c:pt idx="1">
                  <c:v>13.32228443420399</c:v>
                </c:pt>
                <c:pt idx="2">
                  <c:v>11.436144988877786</c:v>
                </c:pt>
                <c:pt idx="3">
                  <c:v>12.061067073274497</c:v>
                </c:pt>
                <c:pt idx="4">
                  <c:v>5.6398642649180406</c:v>
                </c:pt>
                <c:pt idx="5">
                  <c:v>13.087681730034294</c:v>
                </c:pt>
                <c:pt idx="6">
                  <c:v>2.2311035182157308</c:v>
                </c:pt>
                <c:pt idx="7">
                  <c:v>-5.8786276951772458E-2</c:v>
                </c:pt>
                <c:pt idx="8">
                  <c:v>6.5072666876214695</c:v>
                </c:pt>
                <c:pt idx="9">
                  <c:v>4.5274955318075492</c:v>
                </c:pt>
                <c:pt idx="10">
                  <c:v>4.8950601211467362</c:v>
                </c:pt>
                <c:pt idx="11">
                  <c:v>8.4987370129810387</c:v>
                </c:pt>
                <c:pt idx="12">
                  <c:v>5.2098365568108802</c:v>
                </c:pt>
                <c:pt idx="13">
                  <c:v>6.6401587060663196</c:v>
                </c:pt>
                <c:pt idx="14">
                  <c:v>10.453438597938819</c:v>
                </c:pt>
                <c:pt idx="15">
                  <c:v>9.6665426925549376</c:v>
                </c:pt>
                <c:pt idx="16">
                  <c:v>7.4229686456471544</c:v>
                </c:pt>
                <c:pt idx="17">
                  <c:v>9.165324043507681</c:v>
                </c:pt>
                <c:pt idx="18">
                  <c:v>4.9750706694081019</c:v>
                </c:pt>
                <c:pt idx="19">
                  <c:v>4.5287789767140341</c:v>
                </c:pt>
                <c:pt idx="20">
                  <c:v>7.6944679017258544</c:v>
                </c:pt>
                <c:pt idx="21">
                  <c:v>7.4160019518040228</c:v>
                </c:pt>
                <c:pt idx="22">
                  <c:v>8.657640140875035</c:v>
                </c:pt>
                <c:pt idx="23">
                  <c:v>9.0984262624551615</c:v>
                </c:pt>
                <c:pt idx="24">
                  <c:v>11.043189343576771</c:v>
                </c:pt>
                <c:pt idx="25">
                  <c:v>7.680199961894826</c:v>
                </c:pt>
                <c:pt idx="26">
                  <c:v>7.9483824190481851</c:v>
                </c:pt>
                <c:pt idx="27">
                  <c:v>5.8719169155238911</c:v>
                </c:pt>
                <c:pt idx="28">
                  <c:v>3.8196350620981403</c:v>
                </c:pt>
                <c:pt idx="29">
                  <c:v>2.1073377735460719</c:v>
                </c:pt>
                <c:pt idx="30">
                  <c:v>1.1758357565075537</c:v>
                </c:pt>
                <c:pt idx="31">
                  <c:v>1.9927899168781298</c:v>
                </c:pt>
                <c:pt idx="32">
                  <c:v>5.1558623762297309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8678400"/>
        <c:axId val="408679936"/>
      </c:lineChart>
      <c:catAx>
        <c:axId val="40867840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en-ZA"/>
            </a:pPr>
            <a:endParaRPr lang="en-US"/>
          </a:p>
        </c:txPr>
        <c:crossAx val="408679936"/>
        <c:crosses val="autoZero"/>
        <c:auto val="1"/>
        <c:lblAlgn val="ctr"/>
        <c:lblOffset val="100"/>
        <c:noMultiLvlLbl val="0"/>
      </c:catAx>
      <c:valAx>
        <c:axId val="408679936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n-ZA"/>
            </a:pPr>
            <a:endParaRPr lang="en-US"/>
          </a:p>
        </c:txPr>
        <c:crossAx val="4086784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4957272706368712"/>
          <c:y val="2.5706432405519303E-2"/>
          <c:w val="0.53596470653934214"/>
          <c:h val="0.13376606960957069"/>
        </c:manualLayout>
      </c:layout>
      <c:overlay val="0"/>
      <c:spPr>
        <a:gradFill rotWithShape="1">
          <a:gsLst>
            <a:gs pos="0">
              <a:schemeClr val="dk1">
                <a:tint val="50000"/>
                <a:satMod val="300000"/>
              </a:schemeClr>
            </a:gs>
            <a:gs pos="35000">
              <a:schemeClr val="dk1">
                <a:tint val="37000"/>
                <a:satMod val="300000"/>
              </a:schemeClr>
            </a:gs>
            <a:gs pos="100000">
              <a:schemeClr val="dk1">
                <a:tint val="15000"/>
                <a:satMod val="350000"/>
              </a:schemeClr>
            </a:gs>
          </a:gsLst>
          <a:lin ang="16200000" scaled="1"/>
        </a:gradFill>
        <a:ln w="9525" cap="flat" cmpd="sng" algn="ctr">
          <a:solidFill>
            <a:schemeClr val="dk1">
              <a:shade val="95000"/>
              <a:satMod val="105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c:spPr>
      <c:txPr>
        <a:bodyPr/>
        <a:lstStyle/>
        <a:p>
          <a:pPr>
            <a:defRPr lang="en-ZA" sz="120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1">
      <a:gsLst>
        <a:gs pos="0">
          <a:schemeClr val="accent2">
            <a:tint val="50000"/>
            <a:satMod val="300000"/>
          </a:schemeClr>
        </a:gs>
        <a:gs pos="35000">
          <a:schemeClr val="accent2">
            <a:tint val="37000"/>
            <a:satMod val="300000"/>
          </a:schemeClr>
        </a:gs>
        <a:gs pos="100000">
          <a:schemeClr val="accent2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2">
          <a:shade val="95000"/>
          <a:satMod val="105000"/>
        </a:schemeClr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2253024975651822E-2"/>
          <c:y val="8.2846599620591974E-2"/>
          <c:w val="0.91635992670727451"/>
          <c:h val="0.8099558223539032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'Contr Rates'!$B$2</c:f>
              <c:strCache>
                <c:ptCount val="1"/>
                <c:pt idx="0">
                  <c:v>Urban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'Contr Rates'!$A$85:$A$117</c:f>
              <c:strCache>
                <c:ptCount val="33"/>
                <c:pt idx="0">
                  <c:v>2008q1</c:v>
                </c:pt>
                <c:pt idx="1">
                  <c:v>2008q2</c:v>
                </c:pt>
                <c:pt idx="2">
                  <c:v>2008q3</c:v>
                </c:pt>
                <c:pt idx="3">
                  <c:v>2008q4</c:v>
                </c:pt>
                <c:pt idx="4">
                  <c:v>2009q1</c:v>
                </c:pt>
                <c:pt idx="5">
                  <c:v>2009q2</c:v>
                </c:pt>
                <c:pt idx="6">
                  <c:v>2009q3</c:v>
                </c:pt>
                <c:pt idx="7">
                  <c:v>2009q4</c:v>
                </c:pt>
                <c:pt idx="8">
                  <c:v>2010q1</c:v>
                </c:pt>
                <c:pt idx="9">
                  <c:v>2010q2</c:v>
                </c:pt>
                <c:pt idx="10">
                  <c:v>2010q3</c:v>
                </c:pt>
                <c:pt idx="11">
                  <c:v>2010q4</c:v>
                </c:pt>
                <c:pt idx="12">
                  <c:v>2011q1</c:v>
                </c:pt>
                <c:pt idx="13">
                  <c:v>2011q2</c:v>
                </c:pt>
                <c:pt idx="14">
                  <c:v>2011q3</c:v>
                </c:pt>
                <c:pt idx="15">
                  <c:v>2011q4</c:v>
                </c:pt>
                <c:pt idx="16">
                  <c:v>2012q1</c:v>
                </c:pt>
                <c:pt idx="17">
                  <c:v>2012q2</c:v>
                </c:pt>
                <c:pt idx="18">
                  <c:v>2012q3</c:v>
                </c:pt>
                <c:pt idx="19">
                  <c:v>2012q4</c:v>
                </c:pt>
                <c:pt idx="20">
                  <c:v>2013q1</c:v>
                </c:pt>
                <c:pt idx="21">
                  <c:v>2013q2</c:v>
                </c:pt>
                <c:pt idx="22">
                  <c:v>2013q3</c:v>
                </c:pt>
                <c:pt idx="23">
                  <c:v>2013q4</c:v>
                </c:pt>
                <c:pt idx="24">
                  <c:v>2014q1</c:v>
                </c:pt>
                <c:pt idx="25">
                  <c:v>2014q2</c:v>
                </c:pt>
                <c:pt idx="26">
                  <c:v>2014q3</c:v>
                </c:pt>
                <c:pt idx="27">
                  <c:v>2014q4</c:v>
                </c:pt>
                <c:pt idx="28">
                  <c:v>2015q1</c:v>
                </c:pt>
                <c:pt idx="29">
                  <c:v>2015q2</c:v>
                </c:pt>
                <c:pt idx="30">
                  <c:v>2015q3</c:v>
                </c:pt>
                <c:pt idx="31">
                  <c:v>2015q4</c:v>
                </c:pt>
                <c:pt idx="32">
                  <c:v>2016q1</c:v>
                </c:pt>
              </c:strCache>
            </c:strRef>
          </c:cat>
          <c:val>
            <c:numRef>
              <c:f>'Contr Rates'!$B$85:$B$117</c:f>
              <c:numCache>
                <c:formatCode>0.00</c:formatCode>
                <c:ptCount val="33"/>
                <c:pt idx="0">
                  <c:v>78.730496743905107</c:v>
                </c:pt>
                <c:pt idx="1">
                  <c:v>78.529155415158897</c:v>
                </c:pt>
                <c:pt idx="2">
                  <c:v>78.203568518421903</c:v>
                </c:pt>
                <c:pt idx="3">
                  <c:v>76.90045288461134</c:v>
                </c:pt>
                <c:pt idx="4">
                  <c:v>76.126976163078965</c:v>
                </c:pt>
                <c:pt idx="5">
                  <c:v>76.45709596293274</c:v>
                </c:pt>
                <c:pt idx="6">
                  <c:v>76.482386022679705</c:v>
                </c:pt>
                <c:pt idx="7">
                  <c:v>76.918300425084524</c:v>
                </c:pt>
                <c:pt idx="8">
                  <c:v>77.402675784225281</c:v>
                </c:pt>
                <c:pt idx="9">
                  <c:v>77.445601941261145</c:v>
                </c:pt>
                <c:pt idx="10">
                  <c:v>77.345502995597784</c:v>
                </c:pt>
                <c:pt idx="11">
                  <c:v>77.056435918462554</c:v>
                </c:pt>
                <c:pt idx="12">
                  <c:v>77.42004956373647</c:v>
                </c:pt>
                <c:pt idx="13">
                  <c:v>77.477284439784256</c:v>
                </c:pt>
                <c:pt idx="14">
                  <c:v>77.343819178899793</c:v>
                </c:pt>
                <c:pt idx="15">
                  <c:v>76.958396409386154</c:v>
                </c:pt>
                <c:pt idx="16">
                  <c:v>76.983233837013572</c:v>
                </c:pt>
                <c:pt idx="17">
                  <c:v>77.126660781326066</c:v>
                </c:pt>
                <c:pt idx="18">
                  <c:v>77.057236065725775</c:v>
                </c:pt>
                <c:pt idx="19">
                  <c:v>76.977710917644416</c:v>
                </c:pt>
                <c:pt idx="20">
                  <c:v>77.268653061658441</c:v>
                </c:pt>
                <c:pt idx="21">
                  <c:v>77.349849054123823</c:v>
                </c:pt>
                <c:pt idx="22">
                  <c:v>77.248852746741122</c:v>
                </c:pt>
                <c:pt idx="23">
                  <c:v>76.997514415164346</c:v>
                </c:pt>
                <c:pt idx="24">
                  <c:v>77.223978820802827</c:v>
                </c:pt>
                <c:pt idx="25">
                  <c:v>77.317931425078029</c:v>
                </c:pt>
                <c:pt idx="26">
                  <c:v>77.216635997122239</c:v>
                </c:pt>
                <c:pt idx="27">
                  <c:v>76.977873914064972</c:v>
                </c:pt>
                <c:pt idx="28">
                  <c:v>77.158621906491618</c:v>
                </c:pt>
                <c:pt idx="29">
                  <c:v>77.264813753509301</c:v>
                </c:pt>
                <c:pt idx="30">
                  <c:v>77.174241603196378</c:v>
                </c:pt>
                <c:pt idx="31">
                  <c:v>76.984366415624564</c:v>
                </c:pt>
                <c:pt idx="32">
                  <c:v>77.217084596317619</c:v>
                </c:pt>
              </c:numCache>
            </c:numRef>
          </c:val>
          <c:shape val="cylinder"/>
        </c:ser>
        <c:ser>
          <c:idx val="1"/>
          <c:order val="1"/>
          <c:tx>
            <c:strRef>
              <c:f>'Contr Rates'!$C$2</c:f>
              <c:strCache>
                <c:ptCount val="1"/>
                <c:pt idx="0">
                  <c:v>Durban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'Contr Rates'!$A$85:$A$117</c:f>
              <c:strCache>
                <c:ptCount val="33"/>
                <c:pt idx="0">
                  <c:v>2008q1</c:v>
                </c:pt>
                <c:pt idx="1">
                  <c:v>2008q2</c:v>
                </c:pt>
                <c:pt idx="2">
                  <c:v>2008q3</c:v>
                </c:pt>
                <c:pt idx="3">
                  <c:v>2008q4</c:v>
                </c:pt>
                <c:pt idx="4">
                  <c:v>2009q1</c:v>
                </c:pt>
                <c:pt idx="5">
                  <c:v>2009q2</c:v>
                </c:pt>
                <c:pt idx="6">
                  <c:v>2009q3</c:v>
                </c:pt>
                <c:pt idx="7">
                  <c:v>2009q4</c:v>
                </c:pt>
                <c:pt idx="8">
                  <c:v>2010q1</c:v>
                </c:pt>
                <c:pt idx="9">
                  <c:v>2010q2</c:v>
                </c:pt>
                <c:pt idx="10">
                  <c:v>2010q3</c:v>
                </c:pt>
                <c:pt idx="11">
                  <c:v>2010q4</c:v>
                </c:pt>
                <c:pt idx="12">
                  <c:v>2011q1</c:v>
                </c:pt>
                <c:pt idx="13">
                  <c:v>2011q2</c:v>
                </c:pt>
                <c:pt idx="14">
                  <c:v>2011q3</c:v>
                </c:pt>
                <c:pt idx="15">
                  <c:v>2011q4</c:v>
                </c:pt>
                <c:pt idx="16">
                  <c:v>2012q1</c:v>
                </c:pt>
                <c:pt idx="17">
                  <c:v>2012q2</c:v>
                </c:pt>
                <c:pt idx="18">
                  <c:v>2012q3</c:v>
                </c:pt>
                <c:pt idx="19">
                  <c:v>2012q4</c:v>
                </c:pt>
                <c:pt idx="20">
                  <c:v>2013q1</c:v>
                </c:pt>
                <c:pt idx="21">
                  <c:v>2013q2</c:v>
                </c:pt>
                <c:pt idx="22">
                  <c:v>2013q3</c:v>
                </c:pt>
                <c:pt idx="23">
                  <c:v>2013q4</c:v>
                </c:pt>
                <c:pt idx="24">
                  <c:v>2014q1</c:v>
                </c:pt>
                <c:pt idx="25">
                  <c:v>2014q2</c:v>
                </c:pt>
                <c:pt idx="26">
                  <c:v>2014q3</c:v>
                </c:pt>
                <c:pt idx="27">
                  <c:v>2014q4</c:v>
                </c:pt>
                <c:pt idx="28">
                  <c:v>2015q1</c:v>
                </c:pt>
                <c:pt idx="29">
                  <c:v>2015q2</c:v>
                </c:pt>
                <c:pt idx="30">
                  <c:v>2015q3</c:v>
                </c:pt>
                <c:pt idx="31">
                  <c:v>2015q4</c:v>
                </c:pt>
                <c:pt idx="32">
                  <c:v>2016q1</c:v>
                </c:pt>
              </c:strCache>
            </c:strRef>
          </c:cat>
          <c:val>
            <c:numRef>
              <c:f>'Contr Rates'!$C$85:$C$117</c:f>
              <c:numCache>
                <c:formatCode>0.00</c:formatCode>
                <c:ptCount val="33"/>
                <c:pt idx="0">
                  <c:v>58.440941989797132</c:v>
                </c:pt>
                <c:pt idx="1">
                  <c:v>58.543455033832629</c:v>
                </c:pt>
                <c:pt idx="2">
                  <c:v>58.087081840123489</c:v>
                </c:pt>
                <c:pt idx="3">
                  <c:v>56.311469509910431</c:v>
                </c:pt>
                <c:pt idx="4">
                  <c:v>56.498434357946657</c:v>
                </c:pt>
                <c:pt idx="5">
                  <c:v>56.386607347301741</c:v>
                </c:pt>
                <c:pt idx="6">
                  <c:v>56.366596005589386</c:v>
                </c:pt>
                <c:pt idx="7">
                  <c:v>55.924959730134859</c:v>
                </c:pt>
                <c:pt idx="8">
                  <c:v>57.39096288184323</c:v>
                </c:pt>
                <c:pt idx="9">
                  <c:v>57.387858226306761</c:v>
                </c:pt>
                <c:pt idx="10">
                  <c:v>57.229063381166256</c:v>
                </c:pt>
                <c:pt idx="11">
                  <c:v>56.489980512610401</c:v>
                </c:pt>
                <c:pt idx="12">
                  <c:v>57.443446409862354</c:v>
                </c:pt>
                <c:pt idx="13">
                  <c:v>57.439306869147046</c:v>
                </c:pt>
                <c:pt idx="14">
                  <c:v>57.22758040895971</c:v>
                </c:pt>
                <c:pt idx="15">
                  <c:v>56.242136584218564</c:v>
                </c:pt>
                <c:pt idx="16">
                  <c:v>57.11094788321742</c:v>
                </c:pt>
                <c:pt idx="17">
                  <c:v>57.071257480918526</c:v>
                </c:pt>
                <c:pt idx="18">
                  <c:v>56.941079931905122</c:v>
                </c:pt>
                <c:pt idx="19">
                  <c:v>56.219025608987941</c:v>
                </c:pt>
                <c:pt idx="20">
                  <c:v>57.315119058307673</c:v>
                </c:pt>
                <c:pt idx="21">
                  <c:v>57.299474192124102</c:v>
                </c:pt>
                <c:pt idx="22">
                  <c:v>57.132574574010363</c:v>
                </c:pt>
                <c:pt idx="23">
                  <c:v>56.317047568605631</c:v>
                </c:pt>
                <c:pt idx="24">
                  <c:v>57.289837783795818</c:v>
                </c:pt>
                <c:pt idx="25">
                  <c:v>57.270012847396544</c:v>
                </c:pt>
                <c:pt idx="26">
                  <c:v>57.100411638291739</c:v>
                </c:pt>
                <c:pt idx="27">
                  <c:v>56.259403253937379</c:v>
                </c:pt>
                <c:pt idx="28">
                  <c:v>57.238634908440304</c:v>
                </c:pt>
                <c:pt idx="29">
                  <c:v>57.21358150681305</c:v>
                </c:pt>
                <c:pt idx="30">
                  <c:v>57.058022048069077</c:v>
                </c:pt>
                <c:pt idx="31">
                  <c:v>56.265158810510307</c:v>
                </c:pt>
                <c:pt idx="32">
                  <c:v>57.281197250181258</c:v>
                </c:pt>
              </c:numCache>
            </c:numRef>
          </c:val>
          <c:shape val="cylinder"/>
        </c:ser>
        <c:ser>
          <c:idx val="2"/>
          <c:order val="2"/>
          <c:tx>
            <c:strRef>
              <c:f>'Contr Rates'!$D$2</c:f>
              <c:strCache>
                <c:ptCount val="1"/>
                <c:pt idx="0">
                  <c:v>Pietermaritzburg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'Contr Rates'!$A$85:$A$117</c:f>
              <c:strCache>
                <c:ptCount val="33"/>
                <c:pt idx="0">
                  <c:v>2008q1</c:v>
                </c:pt>
                <c:pt idx="1">
                  <c:v>2008q2</c:v>
                </c:pt>
                <c:pt idx="2">
                  <c:v>2008q3</c:v>
                </c:pt>
                <c:pt idx="3">
                  <c:v>2008q4</c:v>
                </c:pt>
                <c:pt idx="4">
                  <c:v>2009q1</c:v>
                </c:pt>
                <c:pt idx="5">
                  <c:v>2009q2</c:v>
                </c:pt>
                <c:pt idx="6">
                  <c:v>2009q3</c:v>
                </c:pt>
                <c:pt idx="7">
                  <c:v>2009q4</c:v>
                </c:pt>
                <c:pt idx="8">
                  <c:v>2010q1</c:v>
                </c:pt>
                <c:pt idx="9">
                  <c:v>2010q2</c:v>
                </c:pt>
                <c:pt idx="10">
                  <c:v>2010q3</c:v>
                </c:pt>
                <c:pt idx="11">
                  <c:v>2010q4</c:v>
                </c:pt>
                <c:pt idx="12">
                  <c:v>2011q1</c:v>
                </c:pt>
                <c:pt idx="13">
                  <c:v>2011q2</c:v>
                </c:pt>
                <c:pt idx="14">
                  <c:v>2011q3</c:v>
                </c:pt>
                <c:pt idx="15">
                  <c:v>2011q4</c:v>
                </c:pt>
                <c:pt idx="16">
                  <c:v>2012q1</c:v>
                </c:pt>
                <c:pt idx="17">
                  <c:v>2012q2</c:v>
                </c:pt>
                <c:pt idx="18">
                  <c:v>2012q3</c:v>
                </c:pt>
                <c:pt idx="19">
                  <c:v>2012q4</c:v>
                </c:pt>
                <c:pt idx="20">
                  <c:v>2013q1</c:v>
                </c:pt>
                <c:pt idx="21">
                  <c:v>2013q2</c:v>
                </c:pt>
                <c:pt idx="22">
                  <c:v>2013q3</c:v>
                </c:pt>
                <c:pt idx="23">
                  <c:v>2013q4</c:v>
                </c:pt>
                <c:pt idx="24">
                  <c:v>2014q1</c:v>
                </c:pt>
                <c:pt idx="25">
                  <c:v>2014q2</c:v>
                </c:pt>
                <c:pt idx="26">
                  <c:v>2014q3</c:v>
                </c:pt>
                <c:pt idx="27">
                  <c:v>2014q4</c:v>
                </c:pt>
                <c:pt idx="28">
                  <c:v>2015q1</c:v>
                </c:pt>
                <c:pt idx="29">
                  <c:v>2015q2</c:v>
                </c:pt>
                <c:pt idx="30">
                  <c:v>2015q3</c:v>
                </c:pt>
                <c:pt idx="31">
                  <c:v>2015q4</c:v>
                </c:pt>
                <c:pt idx="32">
                  <c:v>2016q1</c:v>
                </c:pt>
              </c:strCache>
            </c:strRef>
          </c:cat>
          <c:val>
            <c:numRef>
              <c:f>'Contr Rates'!$D$85:$D$117</c:f>
              <c:numCache>
                <c:formatCode>0.00</c:formatCode>
                <c:ptCount val="33"/>
                <c:pt idx="0">
                  <c:v>8.195427717308279</c:v>
                </c:pt>
                <c:pt idx="1">
                  <c:v>7.5731591891401884</c:v>
                </c:pt>
                <c:pt idx="2">
                  <c:v>7.7303872407602352</c:v>
                </c:pt>
                <c:pt idx="3">
                  <c:v>8.1540819678682031</c:v>
                </c:pt>
                <c:pt idx="4">
                  <c:v>8.0220365454144265</c:v>
                </c:pt>
                <c:pt idx="5">
                  <c:v>8.3003445408079788</c:v>
                </c:pt>
                <c:pt idx="6">
                  <c:v>8.2435750865621475</c:v>
                </c:pt>
                <c:pt idx="7">
                  <c:v>9.1578659388686514</c:v>
                </c:pt>
                <c:pt idx="8">
                  <c:v>8.0829172441390664</c:v>
                </c:pt>
                <c:pt idx="9">
                  <c:v>7.9682637332142203</c:v>
                </c:pt>
                <c:pt idx="10">
                  <c:v>8.0017499323389583</c:v>
                </c:pt>
                <c:pt idx="11">
                  <c:v>8.4477451254771179</c:v>
                </c:pt>
                <c:pt idx="12">
                  <c:v>8.1001271689539251</c:v>
                </c:pt>
                <c:pt idx="13">
                  <c:v>7.9472558210541289</c:v>
                </c:pt>
                <c:pt idx="14">
                  <c:v>7.9919040865537809</c:v>
                </c:pt>
                <c:pt idx="15">
                  <c:v>8.5865643440713235</c:v>
                </c:pt>
                <c:pt idx="16">
                  <c:v>8.0683603195024745</c:v>
                </c:pt>
                <c:pt idx="17">
                  <c:v>8.0719546983587751</c:v>
                </c:pt>
                <c:pt idx="18">
                  <c:v>8.0790763684849622</c:v>
                </c:pt>
                <c:pt idx="19">
                  <c:v>8.7307251361390303</c:v>
                </c:pt>
                <c:pt idx="20">
                  <c:v>8.083801577531819</c:v>
                </c:pt>
                <c:pt idx="21">
                  <c:v>7.9958247508757072</c:v>
                </c:pt>
                <c:pt idx="22">
                  <c:v>8.0242434624592338</c:v>
                </c:pt>
                <c:pt idx="23">
                  <c:v>8.5883448685624906</c:v>
                </c:pt>
                <c:pt idx="24">
                  <c:v>8.0840963553294056</c:v>
                </c:pt>
                <c:pt idx="25">
                  <c:v>8.0050117567628707</c:v>
                </c:pt>
                <c:pt idx="26">
                  <c:v>8.031741305832659</c:v>
                </c:pt>
                <c:pt idx="27">
                  <c:v>8.6352114495909493</c:v>
                </c:pt>
                <c:pt idx="28">
                  <c:v>8.0787527507878991</c:v>
                </c:pt>
                <c:pt idx="29">
                  <c:v>8.0242637353324504</c:v>
                </c:pt>
                <c:pt idx="30">
                  <c:v>8.0450203789256172</c:v>
                </c:pt>
                <c:pt idx="31">
                  <c:v>8.6514271514308216</c:v>
                </c:pt>
                <c:pt idx="32">
                  <c:v>8.0822168945497079</c:v>
                </c:pt>
              </c:numCache>
            </c:numRef>
          </c:val>
          <c:shape val="cylinder"/>
        </c:ser>
        <c:ser>
          <c:idx val="3"/>
          <c:order val="3"/>
          <c:tx>
            <c:strRef>
              <c:f>'Contr Rates'!$E$2</c:f>
              <c:strCache>
                <c:ptCount val="1"/>
                <c:pt idx="0">
                  <c:v>Richards Bay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'Contr Rates'!$A$85:$A$117</c:f>
              <c:strCache>
                <c:ptCount val="33"/>
                <c:pt idx="0">
                  <c:v>2008q1</c:v>
                </c:pt>
                <c:pt idx="1">
                  <c:v>2008q2</c:v>
                </c:pt>
                <c:pt idx="2">
                  <c:v>2008q3</c:v>
                </c:pt>
                <c:pt idx="3">
                  <c:v>2008q4</c:v>
                </c:pt>
                <c:pt idx="4">
                  <c:v>2009q1</c:v>
                </c:pt>
                <c:pt idx="5">
                  <c:v>2009q2</c:v>
                </c:pt>
                <c:pt idx="6">
                  <c:v>2009q3</c:v>
                </c:pt>
                <c:pt idx="7">
                  <c:v>2009q4</c:v>
                </c:pt>
                <c:pt idx="8">
                  <c:v>2010q1</c:v>
                </c:pt>
                <c:pt idx="9">
                  <c:v>2010q2</c:v>
                </c:pt>
                <c:pt idx="10">
                  <c:v>2010q3</c:v>
                </c:pt>
                <c:pt idx="11">
                  <c:v>2010q4</c:v>
                </c:pt>
                <c:pt idx="12">
                  <c:v>2011q1</c:v>
                </c:pt>
                <c:pt idx="13">
                  <c:v>2011q2</c:v>
                </c:pt>
                <c:pt idx="14">
                  <c:v>2011q3</c:v>
                </c:pt>
                <c:pt idx="15">
                  <c:v>2011q4</c:v>
                </c:pt>
                <c:pt idx="16">
                  <c:v>2012q1</c:v>
                </c:pt>
                <c:pt idx="17">
                  <c:v>2012q2</c:v>
                </c:pt>
                <c:pt idx="18">
                  <c:v>2012q3</c:v>
                </c:pt>
                <c:pt idx="19">
                  <c:v>2012q4</c:v>
                </c:pt>
                <c:pt idx="20">
                  <c:v>2013q1</c:v>
                </c:pt>
                <c:pt idx="21">
                  <c:v>2013q2</c:v>
                </c:pt>
                <c:pt idx="22">
                  <c:v>2013q3</c:v>
                </c:pt>
                <c:pt idx="23">
                  <c:v>2013q4</c:v>
                </c:pt>
                <c:pt idx="24">
                  <c:v>2014q1</c:v>
                </c:pt>
                <c:pt idx="25">
                  <c:v>2014q2</c:v>
                </c:pt>
                <c:pt idx="26">
                  <c:v>2014q3</c:v>
                </c:pt>
                <c:pt idx="27">
                  <c:v>2014q4</c:v>
                </c:pt>
                <c:pt idx="28">
                  <c:v>2015q1</c:v>
                </c:pt>
                <c:pt idx="29">
                  <c:v>2015q2</c:v>
                </c:pt>
                <c:pt idx="30">
                  <c:v>2015q3</c:v>
                </c:pt>
                <c:pt idx="31">
                  <c:v>2015q4</c:v>
                </c:pt>
                <c:pt idx="32">
                  <c:v>2016q1</c:v>
                </c:pt>
              </c:strCache>
            </c:strRef>
          </c:cat>
          <c:val>
            <c:numRef>
              <c:f>'Contr Rates'!$E$85:$E$117</c:f>
              <c:numCache>
                <c:formatCode>0.00</c:formatCode>
                <c:ptCount val="33"/>
                <c:pt idx="0">
                  <c:v>6.3044421173581142</c:v>
                </c:pt>
                <c:pt idx="1">
                  <c:v>6.8349776586806383</c:v>
                </c:pt>
                <c:pt idx="2">
                  <c:v>6.774376217579074</c:v>
                </c:pt>
                <c:pt idx="3">
                  <c:v>6.265975876990848</c:v>
                </c:pt>
                <c:pt idx="4">
                  <c:v>5.6239370116081702</c:v>
                </c:pt>
                <c:pt idx="5">
                  <c:v>5.644292638830251</c:v>
                </c:pt>
                <c:pt idx="6">
                  <c:v>5.9080209385509725</c:v>
                </c:pt>
                <c:pt idx="7">
                  <c:v>5.9291222982792204</c:v>
                </c:pt>
                <c:pt idx="8">
                  <c:v>6.0418297986388652</c:v>
                </c:pt>
                <c:pt idx="9">
                  <c:v>6.2254601881537326</c:v>
                </c:pt>
                <c:pt idx="10">
                  <c:v>6.2931691410267856</c:v>
                </c:pt>
                <c:pt idx="11">
                  <c:v>6.1307361474067932</c:v>
                </c:pt>
                <c:pt idx="12">
                  <c:v>5.9900696425350501</c:v>
                </c:pt>
                <c:pt idx="13">
                  <c:v>6.234910161888207</c:v>
                </c:pt>
                <c:pt idx="14">
                  <c:v>6.3251887657189432</c:v>
                </c:pt>
                <c:pt idx="15">
                  <c:v>6.1086114408922869</c:v>
                </c:pt>
                <c:pt idx="16">
                  <c:v>5.8852788175940276</c:v>
                </c:pt>
                <c:pt idx="17">
                  <c:v>6.0348876629573969</c:v>
                </c:pt>
                <c:pt idx="18">
                  <c:v>6.1754596150989016</c:v>
                </c:pt>
                <c:pt idx="19">
                  <c:v>6.0561566288594335</c:v>
                </c:pt>
                <c:pt idx="20">
                  <c:v>5.9723927529226479</c:v>
                </c:pt>
                <c:pt idx="21">
                  <c:v>6.1650860043331122</c:v>
                </c:pt>
                <c:pt idx="22">
                  <c:v>6.2646058406148768</c:v>
                </c:pt>
                <c:pt idx="23">
                  <c:v>6.0985014057195048</c:v>
                </c:pt>
                <c:pt idx="24">
                  <c:v>5.9492470710172416</c:v>
                </c:pt>
                <c:pt idx="25">
                  <c:v>6.1449612763929053</c:v>
                </c:pt>
                <c:pt idx="26">
                  <c:v>6.2550847404775736</c:v>
                </c:pt>
                <c:pt idx="27">
                  <c:v>6.0877564918237415</c:v>
                </c:pt>
                <c:pt idx="28">
                  <c:v>5.9356395471779724</c:v>
                </c:pt>
                <c:pt idx="29">
                  <c:v>6.1149783145611378</c:v>
                </c:pt>
                <c:pt idx="30">
                  <c:v>6.2317167320637834</c:v>
                </c:pt>
                <c:pt idx="31">
                  <c:v>6.080804842134226</c:v>
                </c:pt>
                <c:pt idx="32">
                  <c:v>5.9524264570392873</c:v>
                </c:pt>
              </c:numCache>
            </c:numRef>
          </c:val>
          <c:shape val="cylinder"/>
        </c:ser>
        <c:ser>
          <c:idx val="4"/>
          <c:order val="4"/>
          <c:tx>
            <c:strRef>
              <c:f>'Contr Rates'!$F$2</c:f>
              <c:strCache>
                <c:ptCount val="1"/>
                <c:pt idx="0">
                  <c:v>Newcastle</c:v>
                </c:pt>
              </c:strCache>
            </c:strRef>
          </c:tx>
          <c:spPr>
            <a:solidFill>
              <a:schemeClr val="tx1">
                <a:lumMod val="85000"/>
                <a:lumOff val="15000"/>
              </a:schemeClr>
            </a:solidFill>
          </c:spPr>
          <c:invertIfNegative val="0"/>
          <c:cat>
            <c:strRef>
              <c:f>'Contr Rates'!$A$85:$A$117</c:f>
              <c:strCache>
                <c:ptCount val="33"/>
                <c:pt idx="0">
                  <c:v>2008q1</c:v>
                </c:pt>
                <c:pt idx="1">
                  <c:v>2008q2</c:v>
                </c:pt>
                <c:pt idx="2">
                  <c:v>2008q3</c:v>
                </c:pt>
                <c:pt idx="3">
                  <c:v>2008q4</c:v>
                </c:pt>
                <c:pt idx="4">
                  <c:v>2009q1</c:v>
                </c:pt>
                <c:pt idx="5">
                  <c:v>2009q2</c:v>
                </c:pt>
                <c:pt idx="6">
                  <c:v>2009q3</c:v>
                </c:pt>
                <c:pt idx="7">
                  <c:v>2009q4</c:v>
                </c:pt>
                <c:pt idx="8">
                  <c:v>2010q1</c:v>
                </c:pt>
                <c:pt idx="9">
                  <c:v>2010q2</c:v>
                </c:pt>
                <c:pt idx="10">
                  <c:v>2010q3</c:v>
                </c:pt>
                <c:pt idx="11">
                  <c:v>2010q4</c:v>
                </c:pt>
                <c:pt idx="12">
                  <c:v>2011q1</c:v>
                </c:pt>
                <c:pt idx="13">
                  <c:v>2011q2</c:v>
                </c:pt>
                <c:pt idx="14">
                  <c:v>2011q3</c:v>
                </c:pt>
                <c:pt idx="15">
                  <c:v>2011q4</c:v>
                </c:pt>
                <c:pt idx="16">
                  <c:v>2012q1</c:v>
                </c:pt>
                <c:pt idx="17">
                  <c:v>2012q2</c:v>
                </c:pt>
                <c:pt idx="18">
                  <c:v>2012q3</c:v>
                </c:pt>
                <c:pt idx="19">
                  <c:v>2012q4</c:v>
                </c:pt>
                <c:pt idx="20">
                  <c:v>2013q1</c:v>
                </c:pt>
                <c:pt idx="21">
                  <c:v>2013q2</c:v>
                </c:pt>
                <c:pt idx="22">
                  <c:v>2013q3</c:v>
                </c:pt>
                <c:pt idx="23">
                  <c:v>2013q4</c:v>
                </c:pt>
                <c:pt idx="24">
                  <c:v>2014q1</c:v>
                </c:pt>
                <c:pt idx="25">
                  <c:v>2014q2</c:v>
                </c:pt>
                <c:pt idx="26">
                  <c:v>2014q3</c:v>
                </c:pt>
                <c:pt idx="27">
                  <c:v>2014q4</c:v>
                </c:pt>
                <c:pt idx="28">
                  <c:v>2015q1</c:v>
                </c:pt>
                <c:pt idx="29">
                  <c:v>2015q2</c:v>
                </c:pt>
                <c:pt idx="30">
                  <c:v>2015q3</c:v>
                </c:pt>
                <c:pt idx="31">
                  <c:v>2015q4</c:v>
                </c:pt>
                <c:pt idx="32">
                  <c:v>2016q1</c:v>
                </c:pt>
              </c:strCache>
            </c:strRef>
          </c:cat>
          <c:val>
            <c:numRef>
              <c:f>'Contr Rates'!$F$85:$F$117</c:f>
              <c:numCache>
                <c:formatCode>0.00</c:formatCode>
                <c:ptCount val="33"/>
                <c:pt idx="0">
                  <c:v>2.8514810350969717</c:v>
                </c:pt>
                <c:pt idx="1">
                  <c:v>2.756561460960206</c:v>
                </c:pt>
                <c:pt idx="2">
                  <c:v>2.7768238933294209</c:v>
                </c:pt>
                <c:pt idx="3">
                  <c:v>2.915598620997204</c:v>
                </c:pt>
                <c:pt idx="4">
                  <c:v>2.7758558284033104</c:v>
                </c:pt>
                <c:pt idx="5">
                  <c:v>2.9520196931433671</c:v>
                </c:pt>
                <c:pt idx="6">
                  <c:v>2.8159655130830252</c:v>
                </c:pt>
                <c:pt idx="7">
                  <c:v>2.7922107672601766</c:v>
                </c:pt>
                <c:pt idx="8">
                  <c:v>2.8207459090245468</c:v>
                </c:pt>
                <c:pt idx="9">
                  <c:v>2.8478273392256437</c:v>
                </c:pt>
                <c:pt idx="10">
                  <c:v>2.8092300899952685</c:v>
                </c:pt>
                <c:pt idx="11">
                  <c:v>2.8475700839435794</c:v>
                </c:pt>
                <c:pt idx="12">
                  <c:v>2.8160275908416099</c:v>
                </c:pt>
                <c:pt idx="13">
                  <c:v>2.8521361644430723</c:v>
                </c:pt>
                <c:pt idx="14">
                  <c:v>2.8006731654692381</c:v>
                </c:pt>
                <c:pt idx="15">
                  <c:v>2.8517931574003197</c:v>
                </c:pt>
                <c:pt idx="16">
                  <c:v>2.8042097760898219</c:v>
                </c:pt>
                <c:pt idx="17">
                  <c:v>2.8839943989373613</c:v>
                </c:pt>
                <c:pt idx="18">
                  <c:v>2.8086229228491777</c:v>
                </c:pt>
                <c:pt idx="19">
                  <c:v>2.8305246695346922</c:v>
                </c:pt>
                <c:pt idx="20">
                  <c:v>2.8136610919853258</c:v>
                </c:pt>
                <c:pt idx="21">
                  <c:v>2.8613193008686926</c:v>
                </c:pt>
                <c:pt idx="22">
                  <c:v>2.8061753927712276</c:v>
                </c:pt>
                <c:pt idx="23">
                  <c:v>2.8432959702928642</c:v>
                </c:pt>
                <c:pt idx="24">
                  <c:v>2.8112994863055856</c:v>
                </c:pt>
                <c:pt idx="25">
                  <c:v>2.8658166214163754</c:v>
                </c:pt>
                <c:pt idx="26">
                  <c:v>2.8051571603632142</c:v>
                </c:pt>
                <c:pt idx="27">
                  <c:v>2.8418712657426255</c:v>
                </c:pt>
                <c:pt idx="28">
                  <c:v>2.8097234514602443</c:v>
                </c:pt>
                <c:pt idx="29">
                  <c:v>2.8703767737408099</c:v>
                </c:pt>
                <c:pt idx="30">
                  <c:v>2.8066518253278732</c:v>
                </c:pt>
                <c:pt idx="31">
                  <c:v>2.8385639685233941</c:v>
                </c:pt>
                <c:pt idx="32">
                  <c:v>2.8115613432503848</c:v>
                </c:pt>
              </c:numCache>
            </c:numRef>
          </c:val>
          <c:shape val="cylinder"/>
        </c:ser>
        <c:ser>
          <c:idx val="5"/>
          <c:order val="5"/>
          <c:tx>
            <c:strRef>
              <c:f>'Contr Rates'!$G$2</c:f>
              <c:strCache>
                <c:ptCount val="1"/>
                <c:pt idx="0">
                  <c:v>Port Shepstone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'Contr Rates'!$A$85:$A$117</c:f>
              <c:strCache>
                <c:ptCount val="33"/>
                <c:pt idx="0">
                  <c:v>2008q1</c:v>
                </c:pt>
                <c:pt idx="1">
                  <c:v>2008q2</c:v>
                </c:pt>
                <c:pt idx="2">
                  <c:v>2008q3</c:v>
                </c:pt>
                <c:pt idx="3">
                  <c:v>2008q4</c:v>
                </c:pt>
                <c:pt idx="4">
                  <c:v>2009q1</c:v>
                </c:pt>
                <c:pt idx="5">
                  <c:v>2009q2</c:v>
                </c:pt>
                <c:pt idx="6">
                  <c:v>2009q3</c:v>
                </c:pt>
                <c:pt idx="7">
                  <c:v>2009q4</c:v>
                </c:pt>
                <c:pt idx="8">
                  <c:v>2010q1</c:v>
                </c:pt>
                <c:pt idx="9">
                  <c:v>2010q2</c:v>
                </c:pt>
                <c:pt idx="10">
                  <c:v>2010q3</c:v>
                </c:pt>
                <c:pt idx="11">
                  <c:v>2010q4</c:v>
                </c:pt>
                <c:pt idx="12">
                  <c:v>2011q1</c:v>
                </c:pt>
                <c:pt idx="13">
                  <c:v>2011q2</c:v>
                </c:pt>
                <c:pt idx="14">
                  <c:v>2011q3</c:v>
                </c:pt>
                <c:pt idx="15">
                  <c:v>2011q4</c:v>
                </c:pt>
                <c:pt idx="16">
                  <c:v>2012q1</c:v>
                </c:pt>
                <c:pt idx="17">
                  <c:v>2012q2</c:v>
                </c:pt>
                <c:pt idx="18">
                  <c:v>2012q3</c:v>
                </c:pt>
                <c:pt idx="19">
                  <c:v>2012q4</c:v>
                </c:pt>
                <c:pt idx="20">
                  <c:v>2013q1</c:v>
                </c:pt>
                <c:pt idx="21">
                  <c:v>2013q2</c:v>
                </c:pt>
                <c:pt idx="22">
                  <c:v>2013q3</c:v>
                </c:pt>
                <c:pt idx="23">
                  <c:v>2013q4</c:v>
                </c:pt>
                <c:pt idx="24">
                  <c:v>2014q1</c:v>
                </c:pt>
                <c:pt idx="25">
                  <c:v>2014q2</c:v>
                </c:pt>
                <c:pt idx="26">
                  <c:v>2014q3</c:v>
                </c:pt>
                <c:pt idx="27">
                  <c:v>2014q4</c:v>
                </c:pt>
                <c:pt idx="28">
                  <c:v>2015q1</c:v>
                </c:pt>
                <c:pt idx="29">
                  <c:v>2015q2</c:v>
                </c:pt>
                <c:pt idx="30">
                  <c:v>2015q3</c:v>
                </c:pt>
                <c:pt idx="31">
                  <c:v>2015q4</c:v>
                </c:pt>
                <c:pt idx="32">
                  <c:v>2016q1</c:v>
                </c:pt>
              </c:strCache>
            </c:strRef>
          </c:cat>
          <c:val>
            <c:numRef>
              <c:f>'Contr Rates'!$G$85:$G$117</c:f>
              <c:numCache>
                <c:formatCode>0.00</c:formatCode>
                <c:ptCount val="33"/>
                <c:pt idx="0">
                  <c:v>2.9382038843446088</c:v>
                </c:pt>
                <c:pt idx="1">
                  <c:v>2.8210020725452414</c:v>
                </c:pt>
                <c:pt idx="2">
                  <c:v>2.8348993266296838</c:v>
                </c:pt>
                <c:pt idx="3">
                  <c:v>3.2533269088446573</c:v>
                </c:pt>
                <c:pt idx="4">
                  <c:v>3.2067124197063896</c:v>
                </c:pt>
                <c:pt idx="5">
                  <c:v>3.1738317428494041</c:v>
                </c:pt>
                <c:pt idx="6">
                  <c:v>3.1482284788941732</c:v>
                </c:pt>
                <c:pt idx="7">
                  <c:v>3.1141416905416111</c:v>
                </c:pt>
                <c:pt idx="8">
                  <c:v>3.066219950579578</c:v>
                </c:pt>
                <c:pt idx="9">
                  <c:v>3.0161924543607945</c:v>
                </c:pt>
                <c:pt idx="10">
                  <c:v>3.0122904510705313</c:v>
                </c:pt>
                <c:pt idx="11">
                  <c:v>3.1404040490246676</c:v>
                </c:pt>
                <c:pt idx="12">
                  <c:v>3.0703787515435255</c:v>
                </c:pt>
                <c:pt idx="13">
                  <c:v>3.003675423251813</c:v>
                </c:pt>
                <c:pt idx="14">
                  <c:v>2.9984727521981296</c:v>
                </c:pt>
                <c:pt idx="15">
                  <c:v>3.1692908828036459</c:v>
                </c:pt>
                <c:pt idx="16">
                  <c:v>3.1144370406098312</c:v>
                </c:pt>
                <c:pt idx="17">
                  <c:v>3.0645665401540039</c:v>
                </c:pt>
                <c:pt idx="18">
                  <c:v>3.0529972273876114</c:v>
                </c:pt>
                <c:pt idx="19">
                  <c:v>3.1412788741233078</c:v>
                </c:pt>
                <c:pt idx="20">
                  <c:v>3.0836785809109784</c:v>
                </c:pt>
                <c:pt idx="21">
                  <c:v>3.0281448059222038</c:v>
                </c:pt>
                <c:pt idx="22">
                  <c:v>3.0212534768854238</c:v>
                </c:pt>
                <c:pt idx="23">
                  <c:v>3.1503246019838733</c:v>
                </c:pt>
                <c:pt idx="24">
                  <c:v>3.0894981243547783</c:v>
                </c:pt>
                <c:pt idx="25">
                  <c:v>3.0321289231093398</c:v>
                </c:pt>
                <c:pt idx="26">
                  <c:v>3.0242411521570549</c:v>
                </c:pt>
                <c:pt idx="27">
                  <c:v>3.1536314529702758</c:v>
                </c:pt>
                <c:pt idx="28">
                  <c:v>3.0958712486251958</c:v>
                </c:pt>
                <c:pt idx="29">
                  <c:v>3.0416134230618495</c:v>
                </c:pt>
                <c:pt idx="30">
                  <c:v>3.03283061881003</c:v>
                </c:pt>
                <c:pt idx="31">
                  <c:v>3.1484116430258191</c:v>
                </c:pt>
                <c:pt idx="32">
                  <c:v>3.0896826512969842</c:v>
                </c:pt>
              </c:numCache>
            </c:numRef>
          </c:val>
          <c:shape val="cylinder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09197184"/>
        <c:axId val="409284992"/>
        <c:axId val="0"/>
      </c:bar3DChart>
      <c:catAx>
        <c:axId val="40919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ZA"/>
            </a:pPr>
            <a:endParaRPr lang="en-US"/>
          </a:p>
        </c:txPr>
        <c:crossAx val="409284992"/>
        <c:crosses val="autoZero"/>
        <c:auto val="1"/>
        <c:lblAlgn val="ctr"/>
        <c:lblOffset val="100"/>
        <c:noMultiLvlLbl val="0"/>
      </c:catAx>
      <c:valAx>
        <c:axId val="409284992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n-ZA"/>
            </a:pPr>
            <a:endParaRPr lang="en-US"/>
          </a:p>
        </c:txPr>
        <c:crossAx val="4091971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8.6306907288762821E-2"/>
          <c:y val="1.403065666910968E-2"/>
          <c:w val="0.89692166740027701"/>
          <c:h val="9.4051203026829566E-2"/>
        </c:manualLayout>
      </c:layout>
      <c:overlay val="0"/>
      <c:txPr>
        <a:bodyPr/>
        <a:lstStyle/>
        <a:p>
          <a:pPr>
            <a:defRPr lang="en-ZA" sz="1200"/>
          </a:pPr>
          <a:endParaRPr lang="en-US"/>
        </a:p>
      </c:txPr>
    </c:legend>
    <c:plotVisOnly val="1"/>
    <c:dispBlanksAs val="gap"/>
    <c:showDLblsOverMax val="0"/>
  </c:chart>
  <c:spPr>
    <a:solidFill>
      <a:schemeClr val="accent3">
        <a:lumMod val="60000"/>
        <a:lumOff val="40000"/>
      </a:schemeClr>
    </a:solidFill>
  </c:spPr>
  <c:printSettings>
    <c:headerFooter/>
    <c:pageMargins b="0.75000000000000644" l="0.70000000000000062" r="0.70000000000000062" t="0.75000000000000644" header="0.30000000000000032" footer="0.30000000000000032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16885389326336"/>
          <c:y val="5.1400554097404488E-2"/>
          <c:w val="0.79955118110235612"/>
          <c:h val="0.8326195683872849"/>
        </c:manualLayout>
      </c:layout>
      <c:lineChart>
        <c:grouping val="standard"/>
        <c:varyColors val="0"/>
        <c:ser>
          <c:idx val="1"/>
          <c:order val="1"/>
          <c:tx>
            <c:strRef>
              <c:f>'Contr Rates'!$D$2</c:f>
              <c:strCache>
                <c:ptCount val="1"/>
                <c:pt idx="0">
                  <c:v>Pietermaritzburg</c:v>
                </c:pt>
              </c:strCache>
            </c:strRef>
          </c:tx>
          <c:marker>
            <c:symbol val="none"/>
          </c:marker>
          <c:cat>
            <c:strRef>
              <c:f>'Contr Rates'!$A$85:$A$117</c:f>
              <c:strCache>
                <c:ptCount val="33"/>
                <c:pt idx="0">
                  <c:v>2008q1</c:v>
                </c:pt>
                <c:pt idx="1">
                  <c:v>2008q2</c:v>
                </c:pt>
                <c:pt idx="2">
                  <c:v>2008q3</c:v>
                </c:pt>
                <c:pt idx="3">
                  <c:v>2008q4</c:v>
                </c:pt>
                <c:pt idx="4">
                  <c:v>2009q1</c:v>
                </c:pt>
                <c:pt idx="5">
                  <c:v>2009q2</c:v>
                </c:pt>
                <c:pt idx="6">
                  <c:v>2009q3</c:v>
                </c:pt>
                <c:pt idx="7">
                  <c:v>2009q4</c:v>
                </c:pt>
                <c:pt idx="8">
                  <c:v>2010q1</c:v>
                </c:pt>
                <c:pt idx="9">
                  <c:v>2010q2</c:v>
                </c:pt>
                <c:pt idx="10">
                  <c:v>2010q3</c:v>
                </c:pt>
                <c:pt idx="11">
                  <c:v>2010q4</c:v>
                </c:pt>
                <c:pt idx="12">
                  <c:v>2011q1</c:v>
                </c:pt>
                <c:pt idx="13">
                  <c:v>2011q2</c:v>
                </c:pt>
                <c:pt idx="14">
                  <c:v>2011q3</c:v>
                </c:pt>
                <c:pt idx="15">
                  <c:v>2011q4</c:v>
                </c:pt>
                <c:pt idx="16">
                  <c:v>2012q1</c:v>
                </c:pt>
                <c:pt idx="17">
                  <c:v>2012q2</c:v>
                </c:pt>
                <c:pt idx="18">
                  <c:v>2012q3</c:v>
                </c:pt>
                <c:pt idx="19">
                  <c:v>2012q4</c:v>
                </c:pt>
                <c:pt idx="20">
                  <c:v>2013q1</c:v>
                </c:pt>
                <c:pt idx="21">
                  <c:v>2013q2</c:v>
                </c:pt>
                <c:pt idx="22">
                  <c:v>2013q3</c:v>
                </c:pt>
                <c:pt idx="23">
                  <c:v>2013q4</c:v>
                </c:pt>
                <c:pt idx="24">
                  <c:v>2014q1</c:v>
                </c:pt>
                <c:pt idx="25">
                  <c:v>2014q2</c:v>
                </c:pt>
                <c:pt idx="26">
                  <c:v>2014q3</c:v>
                </c:pt>
                <c:pt idx="27">
                  <c:v>2014q4</c:v>
                </c:pt>
                <c:pt idx="28">
                  <c:v>2015q1</c:v>
                </c:pt>
                <c:pt idx="29">
                  <c:v>2015q2</c:v>
                </c:pt>
                <c:pt idx="30">
                  <c:v>2015q3</c:v>
                </c:pt>
                <c:pt idx="31">
                  <c:v>2015q4</c:v>
                </c:pt>
                <c:pt idx="32">
                  <c:v>2016q1</c:v>
                </c:pt>
              </c:strCache>
            </c:strRef>
          </c:cat>
          <c:val>
            <c:numRef>
              <c:f>'Contr Rates'!$D$3:$D$117</c:f>
              <c:numCache>
                <c:formatCode>0.00</c:formatCode>
                <c:ptCount val="33"/>
                <c:pt idx="0">
                  <c:v>8.195427717308279</c:v>
                </c:pt>
                <c:pt idx="1">
                  <c:v>7.5731591891401884</c:v>
                </c:pt>
                <c:pt idx="2">
                  <c:v>7.7303872407602352</c:v>
                </c:pt>
                <c:pt idx="3">
                  <c:v>8.1540819678682031</c:v>
                </c:pt>
                <c:pt idx="4">
                  <c:v>8.0220365454144265</c:v>
                </c:pt>
                <c:pt idx="5">
                  <c:v>8.3003445408079788</c:v>
                </c:pt>
                <c:pt idx="6">
                  <c:v>8.2435750865621475</c:v>
                </c:pt>
                <c:pt idx="7">
                  <c:v>9.1578659388686514</c:v>
                </c:pt>
                <c:pt idx="8">
                  <c:v>8.0829172441390664</c:v>
                </c:pt>
                <c:pt idx="9">
                  <c:v>7.9682637332142203</c:v>
                </c:pt>
                <c:pt idx="10">
                  <c:v>8.0017499323389583</c:v>
                </c:pt>
                <c:pt idx="11">
                  <c:v>8.4477451254771179</c:v>
                </c:pt>
                <c:pt idx="12">
                  <c:v>8.1001271689539251</c:v>
                </c:pt>
                <c:pt idx="13">
                  <c:v>7.9472558210541289</c:v>
                </c:pt>
                <c:pt idx="14">
                  <c:v>7.9919040865537809</c:v>
                </c:pt>
                <c:pt idx="15">
                  <c:v>8.5865643440713235</c:v>
                </c:pt>
                <c:pt idx="16">
                  <c:v>8.0683603195024745</c:v>
                </c:pt>
                <c:pt idx="17">
                  <c:v>8.0719546983587751</c:v>
                </c:pt>
                <c:pt idx="18">
                  <c:v>8.0790763684849622</c:v>
                </c:pt>
                <c:pt idx="19">
                  <c:v>8.7307251361390303</c:v>
                </c:pt>
                <c:pt idx="20">
                  <c:v>8.083801577531819</c:v>
                </c:pt>
                <c:pt idx="21">
                  <c:v>7.9958247508757072</c:v>
                </c:pt>
                <c:pt idx="22">
                  <c:v>8.0242434624592338</c:v>
                </c:pt>
                <c:pt idx="23">
                  <c:v>8.5883448685624906</c:v>
                </c:pt>
                <c:pt idx="24">
                  <c:v>8.0840963553294056</c:v>
                </c:pt>
                <c:pt idx="25">
                  <c:v>8.0050117567628707</c:v>
                </c:pt>
                <c:pt idx="26">
                  <c:v>8.031741305832659</c:v>
                </c:pt>
                <c:pt idx="27">
                  <c:v>8.6352114495909493</c:v>
                </c:pt>
                <c:pt idx="28">
                  <c:v>8.0787527507878991</c:v>
                </c:pt>
                <c:pt idx="29">
                  <c:v>8.0242637353324504</c:v>
                </c:pt>
                <c:pt idx="30">
                  <c:v>8.0450203789256172</c:v>
                </c:pt>
                <c:pt idx="31">
                  <c:v>8.6514271514308216</c:v>
                </c:pt>
                <c:pt idx="32">
                  <c:v>8.0822168945497079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'Contr Rates'!$E$2</c:f>
              <c:strCache>
                <c:ptCount val="1"/>
                <c:pt idx="0">
                  <c:v>Richards Bay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'Contr Rates'!$A$85:$A$117</c:f>
              <c:strCache>
                <c:ptCount val="33"/>
                <c:pt idx="0">
                  <c:v>2008q1</c:v>
                </c:pt>
                <c:pt idx="1">
                  <c:v>2008q2</c:v>
                </c:pt>
                <c:pt idx="2">
                  <c:v>2008q3</c:v>
                </c:pt>
                <c:pt idx="3">
                  <c:v>2008q4</c:v>
                </c:pt>
                <c:pt idx="4">
                  <c:v>2009q1</c:v>
                </c:pt>
                <c:pt idx="5">
                  <c:v>2009q2</c:v>
                </c:pt>
                <c:pt idx="6">
                  <c:v>2009q3</c:v>
                </c:pt>
                <c:pt idx="7">
                  <c:v>2009q4</c:v>
                </c:pt>
                <c:pt idx="8">
                  <c:v>2010q1</c:v>
                </c:pt>
                <c:pt idx="9">
                  <c:v>2010q2</c:v>
                </c:pt>
                <c:pt idx="10">
                  <c:v>2010q3</c:v>
                </c:pt>
                <c:pt idx="11">
                  <c:v>2010q4</c:v>
                </c:pt>
                <c:pt idx="12">
                  <c:v>2011q1</c:v>
                </c:pt>
                <c:pt idx="13">
                  <c:v>2011q2</c:v>
                </c:pt>
                <c:pt idx="14">
                  <c:v>2011q3</c:v>
                </c:pt>
                <c:pt idx="15">
                  <c:v>2011q4</c:v>
                </c:pt>
                <c:pt idx="16">
                  <c:v>2012q1</c:v>
                </c:pt>
                <c:pt idx="17">
                  <c:v>2012q2</c:v>
                </c:pt>
                <c:pt idx="18">
                  <c:v>2012q3</c:v>
                </c:pt>
                <c:pt idx="19">
                  <c:v>2012q4</c:v>
                </c:pt>
                <c:pt idx="20">
                  <c:v>2013q1</c:v>
                </c:pt>
                <c:pt idx="21">
                  <c:v>2013q2</c:v>
                </c:pt>
                <c:pt idx="22">
                  <c:v>2013q3</c:v>
                </c:pt>
                <c:pt idx="23">
                  <c:v>2013q4</c:v>
                </c:pt>
                <c:pt idx="24">
                  <c:v>2014q1</c:v>
                </c:pt>
                <c:pt idx="25">
                  <c:v>2014q2</c:v>
                </c:pt>
                <c:pt idx="26">
                  <c:v>2014q3</c:v>
                </c:pt>
                <c:pt idx="27">
                  <c:v>2014q4</c:v>
                </c:pt>
                <c:pt idx="28">
                  <c:v>2015q1</c:v>
                </c:pt>
                <c:pt idx="29">
                  <c:v>2015q2</c:v>
                </c:pt>
                <c:pt idx="30">
                  <c:v>2015q3</c:v>
                </c:pt>
                <c:pt idx="31">
                  <c:v>2015q4</c:v>
                </c:pt>
                <c:pt idx="32">
                  <c:v>2016q1</c:v>
                </c:pt>
              </c:strCache>
            </c:strRef>
          </c:cat>
          <c:val>
            <c:numRef>
              <c:f>'Contr Rates'!$E$3:$E$117</c:f>
              <c:numCache>
                <c:formatCode>0.00</c:formatCode>
                <c:ptCount val="33"/>
                <c:pt idx="0">
                  <c:v>6.3044421173581142</c:v>
                </c:pt>
                <c:pt idx="1">
                  <c:v>6.8349776586806383</c:v>
                </c:pt>
                <c:pt idx="2">
                  <c:v>6.774376217579074</c:v>
                </c:pt>
                <c:pt idx="3">
                  <c:v>6.265975876990848</c:v>
                </c:pt>
                <c:pt idx="4">
                  <c:v>5.6239370116081702</c:v>
                </c:pt>
                <c:pt idx="5">
                  <c:v>5.644292638830251</c:v>
                </c:pt>
                <c:pt idx="6">
                  <c:v>5.9080209385509725</c:v>
                </c:pt>
                <c:pt idx="7">
                  <c:v>5.9291222982792204</c:v>
                </c:pt>
                <c:pt idx="8">
                  <c:v>6.0418297986388652</c:v>
                </c:pt>
                <c:pt idx="9">
                  <c:v>6.2254601881537326</c:v>
                </c:pt>
                <c:pt idx="10">
                  <c:v>6.2931691410267856</c:v>
                </c:pt>
                <c:pt idx="11">
                  <c:v>6.1307361474067932</c:v>
                </c:pt>
                <c:pt idx="12">
                  <c:v>5.9900696425350501</c:v>
                </c:pt>
                <c:pt idx="13">
                  <c:v>6.234910161888207</c:v>
                </c:pt>
                <c:pt idx="14">
                  <c:v>6.3251887657189432</c:v>
                </c:pt>
                <c:pt idx="15">
                  <c:v>6.1086114408922869</c:v>
                </c:pt>
                <c:pt idx="16">
                  <c:v>5.8852788175940276</c:v>
                </c:pt>
                <c:pt idx="17">
                  <c:v>6.0348876629573969</c:v>
                </c:pt>
                <c:pt idx="18">
                  <c:v>6.1754596150989016</c:v>
                </c:pt>
                <c:pt idx="19">
                  <c:v>6.0561566288594335</c:v>
                </c:pt>
                <c:pt idx="20">
                  <c:v>5.9723927529226479</c:v>
                </c:pt>
                <c:pt idx="21">
                  <c:v>6.1650860043331122</c:v>
                </c:pt>
                <c:pt idx="22">
                  <c:v>6.2646058406148768</c:v>
                </c:pt>
                <c:pt idx="23">
                  <c:v>6.0985014057195048</c:v>
                </c:pt>
                <c:pt idx="24">
                  <c:v>5.9492470710172416</c:v>
                </c:pt>
                <c:pt idx="25">
                  <c:v>6.1449612763929053</c:v>
                </c:pt>
                <c:pt idx="26">
                  <c:v>6.2550847404775736</c:v>
                </c:pt>
                <c:pt idx="27">
                  <c:v>6.0877564918237415</c:v>
                </c:pt>
                <c:pt idx="28">
                  <c:v>5.9356395471779724</c:v>
                </c:pt>
                <c:pt idx="29">
                  <c:v>6.1149783145611378</c:v>
                </c:pt>
                <c:pt idx="30">
                  <c:v>6.2317167320637834</c:v>
                </c:pt>
                <c:pt idx="31">
                  <c:v>6.080804842134226</c:v>
                </c:pt>
                <c:pt idx="32">
                  <c:v>5.9524264570392873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'Contr Rates'!$F$2</c:f>
              <c:strCache>
                <c:ptCount val="1"/>
                <c:pt idx="0">
                  <c:v>Newcastle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ymbol val="none"/>
          </c:marker>
          <c:cat>
            <c:strRef>
              <c:f>'Contr Rates'!$A$85:$A$117</c:f>
              <c:strCache>
                <c:ptCount val="33"/>
                <c:pt idx="0">
                  <c:v>2008q1</c:v>
                </c:pt>
                <c:pt idx="1">
                  <c:v>2008q2</c:v>
                </c:pt>
                <c:pt idx="2">
                  <c:v>2008q3</c:v>
                </c:pt>
                <c:pt idx="3">
                  <c:v>2008q4</c:v>
                </c:pt>
                <c:pt idx="4">
                  <c:v>2009q1</c:v>
                </c:pt>
                <c:pt idx="5">
                  <c:v>2009q2</c:v>
                </c:pt>
                <c:pt idx="6">
                  <c:v>2009q3</c:v>
                </c:pt>
                <c:pt idx="7">
                  <c:v>2009q4</c:v>
                </c:pt>
                <c:pt idx="8">
                  <c:v>2010q1</c:v>
                </c:pt>
                <c:pt idx="9">
                  <c:v>2010q2</c:v>
                </c:pt>
                <c:pt idx="10">
                  <c:v>2010q3</c:v>
                </c:pt>
                <c:pt idx="11">
                  <c:v>2010q4</c:v>
                </c:pt>
                <c:pt idx="12">
                  <c:v>2011q1</c:v>
                </c:pt>
                <c:pt idx="13">
                  <c:v>2011q2</c:v>
                </c:pt>
                <c:pt idx="14">
                  <c:v>2011q3</c:v>
                </c:pt>
                <c:pt idx="15">
                  <c:v>2011q4</c:v>
                </c:pt>
                <c:pt idx="16">
                  <c:v>2012q1</c:v>
                </c:pt>
                <c:pt idx="17">
                  <c:v>2012q2</c:v>
                </c:pt>
                <c:pt idx="18">
                  <c:v>2012q3</c:v>
                </c:pt>
                <c:pt idx="19">
                  <c:v>2012q4</c:v>
                </c:pt>
                <c:pt idx="20">
                  <c:v>2013q1</c:v>
                </c:pt>
                <c:pt idx="21">
                  <c:v>2013q2</c:v>
                </c:pt>
                <c:pt idx="22">
                  <c:v>2013q3</c:v>
                </c:pt>
                <c:pt idx="23">
                  <c:v>2013q4</c:v>
                </c:pt>
                <c:pt idx="24">
                  <c:v>2014q1</c:v>
                </c:pt>
                <c:pt idx="25">
                  <c:v>2014q2</c:v>
                </c:pt>
                <c:pt idx="26">
                  <c:v>2014q3</c:v>
                </c:pt>
                <c:pt idx="27">
                  <c:v>2014q4</c:v>
                </c:pt>
                <c:pt idx="28">
                  <c:v>2015q1</c:v>
                </c:pt>
                <c:pt idx="29">
                  <c:v>2015q2</c:v>
                </c:pt>
                <c:pt idx="30">
                  <c:v>2015q3</c:v>
                </c:pt>
                <c:pt idx="31">
                  <c:v>2015q4</c:v>
                </c:pt>
                <c:pt idx="32">
                  <c:v>2016q1</c:v>
                </c:pt>
              </c:strCache>
            </c:strRef>
          </c:cat>
          <c:val>
            <c:numRef>
              <c:f>'Contr Rates'!$F$3:$F$117</c:f>
              <c:numCache>
                <c:formatCode>0.00</c:formatCode>
                <c:ptCount val="33"/>
                <c:pt idx="0">
                  <c:v>2.8514810350969717</c:v>
                </c:pt>
                <c:pt idx="1">
                  <c:v>2.756561460960206</c:v>
                </c:pt>
                <c:pt idx="2">
                  <c:v>2.7768238933294209</c:v>
                </c:pt>
                <c:pt idx="3">
                  <c:v>2.915598620997204</c:v>
                </c:pt>
                <c:pt idx="4">
                  <c:v>2.7758558284033104</c:v>
                </c:pt>
                <c:pt idx="5">
                  <c:v>2.9520196931433671</c:v>
                </c:pt>
                <c:pt idx="6">
                  <c:v>2.8159655130830252</c:v>
                </c:pt>
                <c:pt idx="7">
                  <c:v>2.7922107672601766</c:v>
                </c:pt>
                <c:pt idx="8">
                  <c:v>2.8207459090245468</c:v>
                </c:pt>
                <c:pt idx="9">
                  <c:v>2.8478273392256437</c:v>
                </c:pt>
                <c:pt idx="10">
                  <c:v>2.8092300899952685</c:v>
                </c:pt>
                <c:pt idx="11">
                  <c:v>2.8475700839435794</c:v>
                </c:pt>
                <c:pt idx="12">
                  <c:v>2.8160275908416099</c:v>
                </c:pt>
                <c:pt idx="13">
                  <c:v>2.8521361644430723</c:v>
                </c:pt>
                <c:pt idx="14">
                  <c:v>2.8006731654692381</c:v>
                </c:pt>
                <c:pt idx="15">
                  <c:v>2.8517931574003197</c:v>
                </c:pt>
                <c:pt idx="16">
                  <c:v>2.8042097760898219</c:v>
                </c:pt>
                <c:pt idx="17">
                  <c:v>2.8839943989373613</c:v>
                </c:pt>
                <c:pt idx="18">
                  <c:v>2.8086229228491777</c:v>
                </c:pt>
                <c:pt idx="19">
                  <c:v>2.8305246695346922</c:v>
                </c:pt>
                <c:pt idx="20">
                  <c:v>2.8136610919853258</c:v>
                </c:pt>
                <c:pt idx="21">
                  <c:v>2.8613193008686926</c:v>
                </c:pt>
                <c:pt idx="22">
                  <c:v>2.8061753927712276</c:v>
                </c:pt>
                <c:pt idx="23">
                  <c:v>2.8432959702928642</c:v>
                </c:pt>
                <c:pt idx="24">
                  <c:v>2.8112994863055856</c:v>
                </c:pt>
                <c:pt idx="25">
                  <c:v>2.8658166214163754</c:v>
                </c:pt>
                <c:pt idx="26">
                  <c:v>2.8051571603632142</c:v>
                </c:pt>
                <c:pt idx="27">
                  <c:v>2.8418712657426255</c:v>
                </c:pt>
                <c:pt idx="28">
                  <c:v>2.8097234514602443</c:v>
                </c:pt>
                <c:pt idx="29">
                  <c:v>2.8703767737408099</c:v>
                </c:pt>
                <c:pt idx="30">
                  <c:v>2.8066518253278732</c:v>
                </c:pt>
                <c:pt idx="31">
                  <c:v>2.8385639685233941</c:v>
                </c:pt>
                <c:pt idx="32">
                  <c:v>2.8115613432503848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'Contr Rates'!$G$2</c:f>
              <c:strCache>
                <c:ptCount val="1"/>
                <c:pt idx="0">
                  <c:v>Port Shepstone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cat>
            <c:strRef>
              <c:f>'Contr Rates'!$A$85:$A$117</c:f>
              <c:strCache>
                <c:ptCount val="33"/>
                <c:pt idx="0">
                  <c:v>2008q1</c:v>
                </c:pt>
                <c:pt idx="1">
                  <c:v>2008q2</c:v>
                </c:pt>
                <c:pt idx="2">
                  <c:v>2008q3</c:v>
                </c:pt>
                <c:pt idx="3">
                  <c:v>2008q4</c:v>
                </c:pt>
                <c:pt idx="4">
                  <c:v>2009q1</c:v>
                </c:pt>
                <c:pt idx="5">
                  <c:v>2009q2</c:v>
                </c:pt>
                <c:pt idx="6">
                  <c:v>2009q3</c:v>
                </c:pt>
                <c:pt idx="7">
                  <c:v>2009q4</c:v>
                </c:pt>
                <c:pt idx="8">
                  <c:v>2010q1</c:v>
                </c:pt>
                <c:pt idx="9">
                  <c:v>2010q2</c:v>
                </c:pt>
                <c:pt idx="10">
                  <c:v>2010q3</c:v>
                </c:pt>
                <c:pt idx="11">
                  <c:v>2010q4</c:v>
                </c:pt>
                <c:pt idx="12">
                  <c:v>2011q1</c:v>
                </c:pt>
                <c:pt idx="13">
                  <c:v>2011q2</c:v>
                </c:pt>
                <c:pt idx="14">
                  <c:v>2011q3</c:v>
                </c:pt>
                <c:pt idx="15">
                  <c:v>2011q4</c:v>
                </c:pt>
                <c:pt idx="16">
                  <c:v>2012q1</c:v>
                </c:pt>
                <c:pt idx="17">
                  <c:v>2012q2</c:v>
                </c:pt>
                <c:pt idx="18">
                  <c:v>2012q3</c:v>
                </c:pt>
                <c:pt idx="19">
                  <c:v>2012q4</c:v>
                </c:pt>
                <c:pt idx="20">
                  <c:v>2013q1</c:v>
                </c:pt>
                <c:pt idx="21">
                  <c:v>2013q2</c:v>
                </c:pt>
                <c:pt idx="22">
                  <c:v>2013q3</c:v>
                </c:pt>
                <c:pt idx="23">
                  <c:v>2013q4</c:v>
                </c:pt>
                <c:pt idx="24">
                  <c:v>2014q1</c:v>
                </c:pt>
                <c:pt idx="25">
                  <c:v>2014q2</c:v>
                </c:pt>
                <c:pt idx="26">
                  <c:v>2014q3</c:v>
                </c:pt>
                <c:pt idx="27">
                  <c:v>2014q4</c:v>
                </c:pt>
                <c:pt idx="28">
                  <c:v>2015q1</c:v>
                </c:pt>
                <c:pt idx="29">
                  <c:v>2015q2</c:v>
                </c:pt>
                <c:pt idx="30">
                  <c:v>2015q3</c:v>
                </c:pt>
                <c:pt idx="31">
                  <c:v>2015q4</c:v>
                </c:pt>
                <c:pt idx="32">
                  <c:v>2016q1</c:v>
                </c:pt>
              </c:strCache>
            </c:strRef>
          </c:cat>
          <c:val>
            <c:numRef>
              <c:f>'Contr Rates'!$G$3:$G$117</c:f>
              <c:numCache>
                <c:formatCode>0.00</c:formatCode>
                <c:ptCount val="33"/>
                <c:pt idx="0">
                  <c:v>2.9382038843446088</c:v>
                </c:pt>
                <c:pt idx="1">
                  <c:v>2.8210020725452414</c:v>
                </c:pt>
                <c:pt idx="2">
                  <c:v>2.8348993266296838</c:v>
                </c:pt>
                <c:pt idx="3">
                  <c:v>3.2533269088446573</c:v>
                </c:pt>
                <c:pt idx="4">
                  <c:v>3.2067124197063896</c:v>
                </c:pt>
                <c:pt idx="5">
                  <c:v>3.1738317428494041</c:v>
                </c:pt>
                <c:pt idx="6">
                  <c:v>3.1482284788941732</c:v>
                </c:pt>
                <c:pt idx="7">
                  <c:v>3.1141416905416111</c:v>
                </c:pt>
                <c:pt idx="8">
                  <c:v>3.066219950579578</c:v>
                </c:pt>
                <c:pt idx="9">
                  <c:v>3.0161924543607945</c:v>
                </c:pt>
                <c:pt idx="10">
                  <c:v>3.0122904510705313</c:v>
                </c:pt>
                <c:pt idx="11">
                  <c:v>3.1404040490246676</c:v>
                </c:pt>
                <c:pt idx="12">
                  <c:v>3.0703787515435255</c:v>
                </c:pt>
                <c:pt idx="13">
                  <c:v>3.003675423251813</c:v>
                </c:pt>
                <c:pt idx="14">
                  <c:v>2.9984727521981296</c:v>
                </c:pt>
                <c:pt idx="15">
                  <c:v>3.1692908828036459</c:v>
                </c:pt>
                <c:pt idx="16">
                  <c:v>3.1144370406098312</c:v>
                </c:pt>
                <c:pt idx="17">
                  <c:v>3.0645665401540039</c:v>
                </c:pt>
                <c:pt idx="18">
                  <c:v>3.0529972273876114</c:v>
                </c:pt>
                <c:pt idx="19">
                  <c:v>3.1412788741233078</c:v>
                </c:pt>
                <c:pt idx="20">
                  <c:v>3.0836785809109784</c:v>
                </c:pt>
                <c:pt idx="21">
                  <c:v>3.0281448059222038</c:v>
                </c:pt>
                <c:pt idx="22">
                  <c:v>3.0212534768854238</c:v>
                </c:pt>
                <c:pt idx="23">
                  <c:v>3.1503246019838733</c:v>
                </c:pt>
                <c:pt idx="24">
                  <c:v>3.0894981243547783</c:v>
                </c:pt>
                <c:pt idx="25">
                  <c:v>3.0321289231093398</c:v>
                </c:pt>
                <c:pt idx="26">
                  <c:v>3.0242411521570549</c:v>
                </c:pt>
                <c:pt idx="27">
                  <c:v>3.1536314529702758</c:v>
                </c:pt>
                <c:pt idx="28">
                  <c:v>3.0958712486251958</c:v>
                </c:pt>
                <c:pt idx="29">
                  <c:v>3.0416134230618495</c:v>
                </c:pt>
                <c:pt idx="30">
                  <c:v>3.03283061881003</c:v>
                </c:pt>
                <c:pt idx="31">
                  <c:v>3.1484116430258191</c:v>
                </c:pt>
                <c:pt idx="32">
                  <c:v>3.0896826512969842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9321472"/>
        <c:axId val="409323008"/>
      </c:lineChart>
      <c:lineChart>
        <c:grouping val="standard"/>
        <c:varyColors val="0"/>
        <c:ser>
          <c:idx val="0"/>
          <c:order val="0"/>
          <c:tx>
            <c:strRef>
              <c:f>'Contr Rates'!$C$2</c:f>
              <c:strCache>
                <c:ptCount val="1"/>
                <c:pt idx="0">
                  <c:v>Durban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'Contr Rates'!$A$85:$A$113</c:f>
              <c:strCache>
                <c:ptCount val="29"/>
                <c:pt idx="0">
                  <c:v>2008q1</c:v>
                </c:pt>
                <c:pt idx="1">
                  <c:v>2008q2</c:v>
                </c:pt>
                <c:pt idx="2">
                  <c:v>2008q3</c:v>
                </c:pt>
                <c:pt idx="3">
                  <c:v>2008q4</c:v>
                </c:pt>
                <c:pt idx="4">
                  <c:v>2009q1</c:v>
                </c:pt>
                <c:pt idx="5">
                  <c:v>2009q2</c:v>
                </c:pt>
                <c:pt idx="6">
                  <c:v>2009q3</c:v>
                </c:pt>
                <c:pt idx="7">
                  <c:v>2009q4</c:v>
                </c:pt>
                <c:pt idx="8">
                  <c:v>2010q1</c:v>
                </c:pt>
                <c:pt idx="9">
                  <c:v>2010q2</c:v>
                </c:pt>
                <c:pt idx="10">
                  <c:v>2010q3</c:v>
                </c:pt>
                <c:pt idx="11">
                  <c:v>2010q4</c:v>
                </c:pt>
                <c:pt idx="12">
                  <c:v>2011q1</c:v>
                </c:pt>
                <c:pt idx="13">
                  <c:v>2011q2</c:v>
                </c:pt>
                <c:pt idx="14">
                  <c:v>2011q3</c:v>
                </c:pt>
                <c:pt idx="15">
                  <c:v>2011q4</c:v>
                </c:pt>
                <c:pt idx="16">
                  <c:v>2012q1</c:v>
                </c:pt>
                <c:pt idx="17">
                  <c:v>2012q2</c:v>
                </c:pt>
                <c:pt idx="18">
                  <c:v>2012q3</c:v>
                </c:pt>
                <c:pt idx="19">
                  <c:v>2012q4</c:v>
                </c:pt>
                <c:pt idx="20">
                  <c:v>2013q1</c:v>
                </c:pt>
                <c:pt idx="21">
                  <c:v>2013q2</c:v>
                </c:pt>
                <c:pt idx="22">
                  <c:v>2013q3</c:v>
                </c:pt>
                <c:pt idx="23">
                  <c:v>2013q4</c:v>
                </c:pt>
                <c:pt idx="24">
                  <c:v>2014q1</c:v>
                </c:pt>
                <c:pt idx="25">
                  <c:v>2014q2</c:v>
                </c:pt>
                <c:pt idx="26">
                  <c:v>2014q3</c:v>
                </c:pt>
                <c:pt idx="27">
                  <c:v>2014q4</c:v>
                </c:pt>
                <c:pt idx="28">
                  <c:v>2015q1</c:v>
                </c:pt>
              </c:strCache>
            </c:strRef>
          </c:cat>
          <c:val>
            <c:numRef>
              <c:f>'Contr Rates'!$C$3:$C$117</c:f>
              <c:numCache>
                <c:formatCode>0.00</c:formatCode>
                <c:ptCount val="33"/>
                <c:pt idx="0">
                  <c:v>58.440941989797132</c:v>
                </c:pt>
                <c:pt idx="1">
                  <c:v>58.543455033832629</c:v>
                </c:pt>
                <c:pt idx="2">
                  <c:v>58.087081840123489</c:v>
                </c:pt>
                <c:pt idx="3">
                  <c:v>56.311469509910431</c:v>
                </c:pt>
                <c:pt idx="4">
                  <c:v>56.498434357946657</c:v>
                </c:pt>
                <c:pt idx="5">
                  <c:v>56.386607347301741</c:v>
                </c:pt>
                <c:pt idx="6">
                  <c:v>56.366596005589386</c:v>
                </c:pt>
                <c:pt idx="7">
                  <c:v>55.924959730134859</c:v>
                </c:pt>
                <c:pt idx="8">
                  <c:v>57.39096288184323</c:v>
                </c:pt>
                <c:pt idx="9">
                  <c:v>57.387858226306761</c:v>
                </c:pt>
                <c:pt idx="10">
                  <c:v>57.229063381166256</c:v>
                </c:pt>
                <c:pt idx="11">
                  <c:v>56.489980512610401</c:v>
                </c:pt>
                <c:pt idx="12">
                  <c:v>57.443446409862354</c:v>
                </c:pt>
                <c:pt idx="13">
                  <c:v>57.439306869147046</c:v>
                </c:pt>
                <c:pt idx="14">
                  <c:v>57.22758040895971</c:v>
                </c:pt>
                <c:pt idx="15">
                  <c:v>56.242136584218564</c:v>
                </c:pt>
                <c:pt idx="16">
                  <c:v>57.11094788321742</c:v>
                </c:pt>
                <c:pt idx="17">
                  <c:v>57.071257480918526</c:v>
                </c:pt>
                <c:pt idx="18">
                  <c:v>56.941079931905122</c:v>
                </c:pt>
                <c:pt idx="19">
                  <c:v>56.219025608987941</c:v>
                </c:pt>
                <c:pt idx="20">
                  <c:v>57.315119058307673</c:v>
                </c:pt>
                <c:pt idx="21">
                  <c:v>57.299474192124102</c:v>
                </c:pt>
                <c:pt idx="22">
                  <c:v>57.132574574010363</c:v>
                </c:pt>
                <c:pt idx="23">
                  <c:v>56.317047568605631</c:v>
                </c:pt>
                <c:pt idx="24">
                  <c:v>57.289837783795818</c:v>
                </c:pt>
                <c:pt idx="25">
                  <c:v>57.270012847396544</c:v>
                </c:pt>
                <c:pt idx="26">
                  <c:v>57.100411638291739</c:v>
                </c:pt>
                <c:pt idx="27">
                  <c:v>56.259403253937379</c:v>
                </c:pt>
                <c:pt idx="28">
                  <c:v>57.238634908440304</c:v>
                </c:pt>
                <c:pt idx="29">
                  <c:v>57.21358150681305</c:v>
                </c:pt>
                <c:pt idx="30">
                  <c:v>57.058022048069077</c:v>
                </c:pt>
                <c:pt idx="31">
                  <c:v>56.265158810510307</c:v>
                </c:pt>
                <c:pt idx="32">
                  <c:v>57.281197250181258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9334528"/>
        <c:axId val="409324544"/>
      </c:lineChart>
      <c:catAx>
        <c:axId val="40932147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en-ZA"/>
            </a:pPr>
            <a:endParaRPr lang="en-US"/>
          </a:p>
        </c:txPr>
        <c:crossAx val="409323008"/>
        <c:crosses val="autoZero"/>
        <c:auto val="1"/>
        <c:lblAlgn val="ctr"/>
        <c:lblOffset val="100"/>
        <c:noMultiLvlLbl val="0"/>
      </c:catAx>
      <c:valAx>
        <c:axId val="409323008"/>
        <c:scaling>
          <c:orientation val="minMax"/>
          <c:min val="2"/>
        </c:scaling>
        <c:delete val="0"/>
        <c:axPos val="l"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n-ZA"/>
            </a:pPr>
            <a:endParaRPr lang="en-US"/>
          </a:p>
        </c:txPr>
        <c:crossAx val="409321472"/>
        <c:crosses val="autoZero"/>
        <c:crossBetween val="between"/>
      </c:valAx>
      <c:valAx>
        <c:axId val="409324544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n-ZA"/>
            </a:pPr>
            <a:endParaRPr lang="en-US"/>
          </a:p>
        </c:txPr>
        <c:crossAx val="409334528"/>
        <c:crosses val="max"/>
        <c:crossBetween val="between"/>
      </c:valAx>
      <c:catAx>
        <c:axId val="409334528"/>
        <c:scaling>
          <c:orientation val="minMax"/>
        </c:scaling>
        <c:delete val="1"/>
        <c:axPos val="b"/>
        <c:majorTickMark val="out"/>
        <c:minorTickMark val="none"/>
        <c:tickLblPos val="none"/>
        <c:crossAx val="40932454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11550542668652972"/>
          <c:y val="0.55600240129558265"/>
          <c:w val="0.4480581368770345"/>
          <c:h val="0.18977913665047344"/>
        </c:manualLayout>
      </c:layout>
      <c:overlay val="0"/>
      <c:spPr>
        <a:gradFill rotWithShape="1">
          <a:gsLst>
            <a:gs pos="0">
              <a:schemeClr val="dk1">
                <a:tint val="50000"/>
                <a:satMod val="300000"/>
              </a:schemeClr>
            </a:gs>
            <a:gs pos="35000">
              <a:schemeClr val="dk1">
                <a:tint val="37000"/>
                <a:satMod val="300000"/>
              </a:schemeClr>
            </a:gs>
            <a:gs pos="100000">
              <a:schemeClr val="dk1">
                <a:tint val="15000"/>
                <a:satMod val="350000"/>
              </a:schemeClr>
            </a:gs>
          </a:gsLst>
          <a:lin ang="16200000" scaled="1"/>
        </a:gradFill>
        <a:ln w="9525" cap="flat" cmpd="sng" algn="ctr">
          <a:solidFill>
            <a:schemeClr val="dk1">
              <a:shade val="95000"/>
              <a:satMod val="105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c:spPr>
      <c:txPr>
        <a:bodyPr/>
        <a:lstStyle/>
        <a:p>
          <a:pPr>
            <a:defRPr lang="en-ZA" sz="120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1">
      <a:gsLst>
        <a:gs pos="0">
          <a:schemeClr val="accent1">
            <a:tint val="50000"/>
            <a:satMod val="300000"/>
          </a:schemeClr>
        </a:gs>
        <a:gs pos="35000">
          <a:schemeClr val="accent1">
            <a:tint val="37000"/>
            <a:satMod val="300000"/>
          </a:schemeClr>
        </a:gs>
        <a:gs pos="100000">
          <a:schemeClr val="accent1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1">
          <a:shade val="95000"/>
          <a:satMod val="105000"/>
        </a:schemeClr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178998632810325E-2"/>
          <c:y val="8.6666948785643669E-2"/>
          <c:w val="0.90731851390770057"/>
          <c:h val="0.86333614367234257"/>
        </c:manualLayout>
      </c:layout>
      <c:lineChart>
        <c:grouping val="standard"/>
        <c:varyColors val="0"/>
        <c:ser>
          <c:idx val="0"/>
          <c:order val="0"/>
          <c:tx>
            <c:strRef>
              <c:f>'Growth Rates Annual'!$C$2</c:f>
              <c:strCache>
                <c:ptCount val="1"/>
                <c:pt idx="0">
                  <c:v>Agriculture, forestry and fishing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'Growth Rates Annual'!$A$3:$A$22</c:f>
              <c:numCache>
                <c:formatCode>General</c:formatCode>
                <c:ptCount val="2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</c:numCache>
            </c:numRef>
          </c:cat>
          <c:val>
            <c:numRef>
              <c:f>'Growth Rates Annual'!$C$3:$C$22</c:f>
              <c:numCache>
                <c:formatCode>0.00</c:formatCode>
                <c:ptCount val="20"/>
                <c:pt idx="0">
                  <c:v>20.974225206440238</c:v>
                </c:pt>
                <c:pt idx="1">
                  <c:v>4.1053324791276147</c:v>
                </c:pt>
                <c:pt idx="2">
                  <c:v>3.4504756088700144</c:v>
                </c:pt>
                <c:pt idx="3">
                  <c:v>-7.3537828642924667</c:v>
                </c:pt>
                <c:pt idx="4">
                  <c:v>2.7086545451861541</c:v>
                </c:pt>
                <c:pt idx="5">
                  <c:v>29.421944696275006</c:v>
                </c:pt>
                <c:pt idx="6">
                  <c:v>22.316454582584289</c:v>
                </c:pt>
                <c:pt idx="7">
                  <c:v>-3.6911010121659102</c:v>
                </c:pt>
                <c:pt idx="8">
                  <c:v>2.2500356614422441</c:v>
                </c:pt>
                <c:pt idx="9">
                  <c:v>-11.48088332069525</c:v>
                </c:pt>
                <c:pt idx="10">
                  <c:v>18.719364211671994</c:v>
                </c:pt>
                <c:pt idx="11">
                  <c:v>40.00571181520683</c:v>
                </c:pt>
                <c:pt idx="12">
                  <c:v>26.681712923526373</c:v>
                </c:pt>
                <c:pt idx="13">
                  <c:v>-4.2433139874028765</c:v>
                </c:pt>
                <c:pt idx="14">
                  <c:v>-6.2241374204563815</c:v>
                </c:pt>
                <c:pt idx="15">
                  <c:v>14.518719587723774</c:v>
                </c:pt>
                <c:pt idx="16">
                  <c:v>-6.4990903028187317</c:v>
                </c:pt>
                <c:pt idx="17">
                  <c:v>3.3535205144113909</c:v>
                </c:pt>
                <c:pt idx="18">
                  <c:v>14.098095866044465</c:v>
                </c:pt>
                <c:pt idx="19">
                  <c:v>1.0250685968888109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'Growth Rates Annual'!$D$2</c:f>
              <c:strCache>
                <c:ptCount val="1"/>
                <c:pt idx="0">
                  <c:v>Mining and quarrying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'Growth Rates Annual'!$A$3:$A$22</c:f>
              <c:numCache>
                <c:formatCode>General</c:formatCode>
                <c:ptCount val="2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</c:numCache>
            </c:numRef>
          </c:cat>
          <c:val>
            <c:numRef>
              <c:f>'Growth Rates Annual'!$D$3:$D$22</c:f>
              <c:numCache>
                <c:formatCode>0.00</c:formatCode>
                <c:ptCount val="20"/>
                <c:pt idx="0">
                  <c:v>18.698888016857854</c:v>
                </c:pt>
                <c:pt idx="1">
                  <c:v>-2.3705182676012742</c:v>
                </c:pt>
                <c:pt idx="2">
                  <c:v>18.687259940703711</c:v>
                </c:pt>
                <c:pt idx="3">
                  <c:v>10.534122457198359</c:v>
                </c:pt>
                <c:pt idx="4">
                  <c:v>34.933596640637774</c:v>
                </c:pt>
                <c:pt idx="5">
                  <c:v>31.984979403945147</c:v>
                </c:pt>
                <c:pt idx="6">
                  <c:v>26.137892065925485</c:v>
                </c:pt>
                <c:pt idx="7">
                  <c:v>-10.391803296638063</c:v>
                </c:pt>
                <c:pt idx="8">
                  <c:v>5.4315312678320566</c:v>
                </c:pt>
                <c:pt idx="9">
                  <c:v>12.958390432367455</c:v>
                </c:pt>
                <c:pt idx="10">
                  <c:v>23.938479052001814</c:v>
                </c:pt>
                <c:pt idx="11">
                  <c:v>23.136181743983805</c:v>
                </c:pt>
                <c:pt idx="12">
                  <c:v>27.041780551962049</c:v>
                </c:pt>
                <c:pt idx="13">
                  <c:v>0.34441088401654885</c:v>
                </c:pt>
                <c:pt idx="14">
                  <c:v>17.090427593185844</c:v>
                </c:pt>
                <c:pt idx="15">
                  <c:v>13.817343790717349</c:v>
                </c:pt>
                <c:pt idx="16">
                  <c:v>-6.2858854531192305</c:v>
                </c:pt>
                <c:pt idx="17">
                  <c:v>6.8393455085018378</c:v>
                </c:pt>
                <c:pt idx="18">
                  <c:v>-4.7953973991817085</c:v>
                </c:pt>
                <c:pt idx="19">
                  <c:v>-6.7406038218011304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9351424"/>
        <c:axId val="489353216"/>
      </c:lineChart>
      <c:catAx>
        <c:axId val="48935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ZA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935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89353216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ZA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93514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032544213479043"/>
          <c:y val="1.6666588318251539E-2"/>
          <c:w val="0.7528468024966668"/>
          <c:h val="0.106666980060328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ZA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5">
        <a:lumMod val="40000"/>
        <a:lumOff val="60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788" r="0.75000000000000788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039029239033726E-2"/>
          <c:y val="8.6378877665070963E-2"/>
          <c:w val="0.90746825178527957"/>
          <c:h val="0.8637887766507214"/>
        </c:manualLayout>
      </c:layout>
      <c:lineChart>
        <c:grouping val="standard"/>
        <c:varyColors val="0"/>
        <c:ser>
          <c:idx val="0"/>
          <c:order val="0"/>
          <c:tx>
            <c:strRef>
              <c:f>'Growth Rates Annual'!$F$2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'Growth Rates Annual'!$A$3:$A$22</c:f>
              <c:numCache>
                <c:formatCode>General</c:formatCode>
                <c:ptCount val="2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</c:numCache>
            </c:numRef>
          </c:cat>
          <c:val>
            <c:numRef>
              <c:f>'Growth Rates Annual'!$F$3:$F$22</c:f>
              <c:numCache>
                <c:formatCode>0.00</c:formatCode>
                <c:ptCount val="20"/>
                <c:pt idx="0">
                  <c:v>9.3894587325287446</c:v>
                </c:pt>
                <c:pt idx="1">
                  <c:v>12.516357133016506</c:v>
                </c:pt>
                <c:pt idx="2">
                  <c:v>-3.3649515206853406</c:v>
                </c:pt>
                <c:pt idx="3">
                  <c:v>5.442793500212245</c:v>
                </c:pt>
                <c:pt idx="4">
                  <c:v>24.236391354654014</c:v>
                </c:pt>
                <c:pt idx="5">
                  <c:v>15.389888921327582</c:v>
                </c:pt>
                <c:pt idx="6">
                  <c:v>21.509091847984344</c:v>
                </c:pt>
                <c:pt idx="7">
                  <c:v>8.6269325723986316</c:v>
                </c:pt>
                <c:pt idx="8">
                  <c:v>8.6884857523409273</c:v>
                </c:pt>
                <c:pt idx="9">
                  <c:v>7.3967404290826932</c:v>
                </c:pt>
                <c:pt idx="10">
                  <c:v>-7.2141970300311105</c:v>
                </c:pt>
                <c:pt idx="11">
                  <c:v>9.9508894010292064</c:v>
                </c:pt>
                <c:pt idx="12">
                  <c:v>10.575091556327761</c:v>
                </c:pt>
                <c:pt idx="13">
                  <c:v>-4.6029875746774245</c:v>
                </c:pt>
                <c:pt idx="14">
                  <c:v>-1.8797208601408162</c:v>
                </c:pt>
                <c:pt idx="15">
                  <c:v>-5.7039117715192713</c:v>
                </c:pt>
                <c:pt idx="16">
                  <c:v>-0.18273374128651279</c:v>
                </c:pt>
                <c:pt idx="17">
                  <c:v>6.3045647414909824</c:v>
                </c:pt>
                <c:pt idx="18">
                  <c:v>15.057110223804751</c:v>
                </c:pt>
                <c:pt idx="19">
                  <c:v>-7.5962955371421907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'Growth Rates Annual'!$G$2</c:f>
              <c:strCache>
                <c:ptCount val="1"/>
                <c:pt idx="0">
                  <c:v>Electricity, gas and water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'Growth Rates Annual'!$A$3:$A$22</c:f>
              <c:numCache>
                <c:formatCode>General</c:formatCode>
                <c:ptCount val="2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</c:numCache>
            </c:numRef>
          </c:cat>
          <c:val>
            <c:numRef>
              <c:f>'Growth Rates Annual'!$G$3:$G$22</c:f>
              <c:numCache>
                <c:formatCode>0.00</c:formatCode>
                <c:ptCount val="20"/>
                <c:pt idx="0">
                  <c:v>-0.89435119642661054</c:v>
                </c:pt>
                <c:pt idx="1">
                  <c:v>5.3657456355689481</c:v>
                </c:pt>
                <c:pt idx="2">
                  <c:v>3.9084379289111126</c:v>
                </c:pt>
                <c:pt idx="3">
                  <c:v>-2.0747828212997659</c:v>
                </c:pt>
                <c:pt idx="4">
                  <c:v>10.475126196085341</c:v>
                </c:pt>
                <c:pt idx="5">
                  <c:v>3.8700468801071177</c:v>
                </c:pt>
                <c:pt idx="6">
                  <c:v>14.322548325946984</c:v>
                </c:pt>
                <c:pt idx="7">
                  <c:v>-13.249889033758455</c:v>
                </c:pt>
                <c:pt idx="8">
                  <c:v>12.821043114474929</c:v>
                </c:pt>
                <c:pt idx="9">
                  <c:v>0.82869725874387501</c:v>
                </c:pt>
                <c:pt idx="10">
                  <c:v>6.7871879357429403</c:v>
                </c:pt>
                <c:pt idx="11">
                  <c:v>4.6966832446970521</c:v>
                </c:pt>
                <c:pt idx="12">
                  <c:v>12.014920568766586</c:v>
                </c:pt>
                <c:pt idx="13">
                  <c:v>61.778123261972596</c:v>
                </c:pt>
                <c:pt idx="14">
                  <c:v>35.35818003525268</c:v>
                </c:pt>
                <c:pt idx="15">
                  <c:v>31.459508301936207</c:v>
                </c:pt>
                <c:pt idx="16">
                  <c:v>29.599899328878244</c:v>
                </c:pt>
                <c:pt idx="17">
                  <c:v>10.479403825206502</c:v>
                </c:pt>
                <c:pt idx="18">
                  <c:v>7.9364190526941867</c:v>
                </c:pt>
                <c:pt idx="19">
                  <c:v>1.4952443232715975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'Growth Rates Annual'!$H$2</c:f>
              <c:strCache>
                <c:ptCount val="1"/>
                <c:pt idx="0">
                  <c:v>Construction</c:v>
                </c:pt>
              </c:strCache>
            </c:strRef>
          </c:tx>
          <c:spPr>
            <a:ln w="25400">
              <a:solidFill>
                <a:srgbClr val="FFCC00"/>
              </a:solidFill>
              <a:prstDash val="solid"/>
            </a:ln>
          </c:spPr>
          <c:marker>
            <c:symbol val="none"/>
          </c:marker>
          <c:cat>
            <c:numRef>
              <c:f>'Growth Rates Annual'!$A$3:$A$22</c:f>
              <c:numCache>
                <c:formatCode>General</c:formatCode>
                <c:ptCount val="2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</c:numCache>
            </c:numRef>
          </c:cat>
          <c:val>
            <c:numRef>
              <c:f>'Growth Rates Annual'!$H$3:$H$22</c:f>
              <c:numCache>
                <c:formatCode>0.00</c:formatCode>
                <c:ptCount val="20"/>
                <c:pt idx="0">
                  <c:v>18.855637246946085</c:v>
                </c:pt>
                <c:pt idx="1">
                  <c:v>21.717545280518948</c:v>
                </c:pt>
                <c:pt idx="2">
                  <c:v>-5.5064296863964852</c:v>
                </c:pt>
                <c:pt idx="3">
                  <c:v>-2.3930219475332986</c:v>
                </c:pt>
                <c:pt idx="4">
                  <c:v>6.4015306411278701</c:v>
                </c:pt>
                <c:pt idx="5">
                  <c:v>32.642835810010638</c:v>
                </c:pt>
                <c:pt idx="6">
                  <c:v>-18.892403329059597</c:v>
                </c:pt>
                <c:pt idx="7">
                  <c:v>8.1308795407766983</c:v>
                </c:pt>
                <c:pt idx="8">
                  <c:v>29.010225433243196</c:v>
                </c:pt>
                <c:pt idx="9">
                  <c:v>26.668391863291397</c:v>
                </c:pt>
                <c:pt idx="10">
                  <c:v>10.69690819259664</c:v>
                </c:pt>
                <c:pt idx="11">
                  <c:v>30.465441572792983</c:v>
                </c:pt>
                <c:pt idx="12">
                  <c:v>66.109062980543939</c:v>
                </c:pt>
                <c:pt idx="13">
                  <c:v>-1.9150945222025033</c:v>
                </c:pt>
                <c:pt idx="14">
                  <c:v>-4.0445342838466916</c:v>
                </c:pt>
                <c:pt idx="15">
                  <c:v>9.2013991403219944</c:v>
                </c:pt>
                <c:pt idx="16">
                  <c:v>8.3758499405147813</c:v>
                </c:pt>
                <c:pt idx="17">
                  <c:v>18.220006065330725</c:v>
                </c:pt>
                <c:pt idx="18">
                  <c:v>6.7737525289261082</c:v>
                </c:pt>
                <c:pt idx="19">
                  <c:v>-0.40642314520515199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9485440"/>
        <c:axId val="489486976"/>
      </c:lineChart>
      <c:catAx>
        <c:axId val="48948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ZA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9486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89486976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ZA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94854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012990192919842"/>
          <c:y val="1.6611292490877665E-2"/>
          <c:w val="0.75162390298594062"/>
          <c:h val="0.1063123359580054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ZA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5">
        <a:lumMod val="40000"/>
        <a:lumOff val="60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788" r="0.75000000000000788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416531604539875E-2"/>
          <c:y val="8.4967591425370928E-2"/>
          <c:w val="0.91410048622366291"/>
          <c:h val="0.80065614996984136"/>
        </c:manualLayout>
      </c:layout>
      <c:lineChart>
        <c:grouping val="standard"/>
        <c:varyColors val="0"/>
        <c:ser>
          <c:idx val="0"/>
          <c:order val="0"/>
          <c:tx>
            <c:strRef>
              <c:f>'Growth Rates Annual'!$J$2</c:f>
              <c:strCache>
                <c:ptCount val="1"/>
                <c:pt idx="0">
                  <c:v>Wholesale &amp; retail trade; hotels &amp; restaurants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'Growth Rates Annual'!$A$3:$A$22</c:f>
              <c:numCache>
                <c:formatCode>General</c:formatCode>
                <c:ptCount val="2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</c:numCache>
            </c:numRef>
          </c:cat>
          <c:val>
            <c:numRef>
              <c:f>'Growth Rates Annual'!$J$3:$J$22</c:f>
              <c:numCache>
                <c:formatCode>0.00</c:formatCode>
                <c:ptCount val="20"/>
                <c:pt idx="0">
                  <c:v>11.044548652154596</c:v>
                </c:pt>
                <c:pt idx="1">
                  <c:v>6.6172164248860463</c:v>
                </c:pt>
                <c:pt idx="2">
                  <c:v>2.367899851791964</c:v>
                </c:pt>
                <c:pt idx="3">
                  <c:v>8.5173903673421894</c:v>
                </c:pt>
                <c:pt idx="4">
                  <c:v>25.78760872058653</c:v>
                </c:pt>
                <c:pt idx="5">
                  <c:v>17.928638329221421</c:v>
                </c:pt>
                <c:pt idx="6">
                  <c:v>19.478821768497458</c:v>
                </c:pt>
                <c:pt idx="7">
                  <c:v>11.844266128745133</c:v>
                </c:pt>
                <c:pt idx="8">
                  <c:v>12.281132247722399</c:v>
                </c:pt>
                <c:pt idx="9">
                  <c:v>6.9859067088614655</c:v>
                </c:pt>
                <c:pt idx="10">
                  <c:v>10.636032981516816</c:v>
                </c:pt>
                <c:pt idx="11">
                  <c:v>14.463858547814484</c:v>
                </c:pt>
                <c:pt idx="12">
                  <c:v>17.391558425263554</c:v>
                </c:pt>
                <c:pt idx="13">
                  <c:v>8.7303386924199007</c:v>
                </c:pt>
                <c:pt idx="14">
                  <c:v>21.463601144818963</c:v>
                </c:pt>
                <c:pt idx="15">
                  <c:v>9.395546523487937</c:v>
                </c:pt>
                <c:pt idx="16">
                  <c:v>5.6541288098573315</c:v>
                </c:pt>
                <c:pt idx="17">
                  <c:v>9.2298198963241038</c:v>
                </c:pt>
                <c:pt idx="18">
                  <c:v>6.1259434895007017</c:v>
                </c:pt>
                <c:pt idx="19">
                  <c:v>5.7623035492214241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'Growth Rates Annual'!$K$2</c:f>
              <c:strCache>
                <c:ptCount val="1"/>
                <c:pt idx="0">
                  <c:v>Transport , storage and communication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'Growth Rates Annual'!$A$3:$A$22</c:f>
              <c:numCache>
                <c:formatCode>General</c:formatCode>
                <c:ptCount val="2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</c:numCache>
            </c:numRef>
          </c:cat>
          <c:val>
            <c:numRef>
              <c:f>'Growth Rates Annual'!$K$3:$K$22</c:f>
              <c:numCache>
                <c:formatCode>0.00</c:formatCode>
                <c:ptCount val="20"/>
                <c:pt idx="0">
                  <c:v>17.016960000152036</c:v>
                </c:pt>
                <c:pt idx="1">
                  <c:v>12.283108265436194</c:v>
                </c:pt>
                <c:pt idx="2">
                  <c:v>10.762528890223857</c:v>
                </c:pt>
                <c:pt idx="3">
                  <c:v>12.951771711604703</c:v>
                </c:pt>
                <c:pt idx="4">
                  <c:v>18.411623050001982</c:v>
                </c:pt>
                <c:pt idx="5">
                  <c:v>11.543063487142307</c:v>
                </c:pt>
                <c:pt idx="6">
                  <c:v>16.493369703345142</c:v>
                </c:pt>
                <c:pt idx="7">
                  <c:v>22.696510966210486</c:v>
                </c:pt>
                <c:pt idx="8">
                  <c:v>13.962553070579498</c:v>
                </c:pt>
                <c:pt idx="9">
                  <c:v>12.252567358826663</c:v>
                </c:pt>
                <c:pt idx="10">
                  <c:v>29.158218908964205</c:v>
                </c:pt>
                <c:pt idx="11">
                  <c:v>7.8323408762372937</c:v>
                </c:pt>
                <c:pt idx="12">
                  <c:v>4.3269090944003548</c:v>
                </c:pt>
                <c:pt idx="13">
                  <c:v>-0.52196147092515022</c:v>
                </c:pt>
                <c:pt idx="14">
                  <c:v>0.63567552757894774</c:v>
                </c:pt>
                <c:pt idx="15">
                  <c:v>12.527054095892426</c:v>
                </c:pt>
                <c:pt idx="16">
                  <c:v>13.634807786586537</c:v>
                </c:pt>
                <c:pt idx="17">
                  <c:v>12.346839949783165</c:v>
                </c:pt>
                <c:pt idx="18">
                  <c:v>9.7386502573750668</c:v>
                </c:pt>
                <c:pt idx="19">
                  <c:v>3.814126091926763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'Growth Rates Annual'!$L$2</c:f>
              <c:strCache>
                <c:ptCount val="1"/>
                <c:pt idx="0">
                  <c:v>Finance, real estate and business services</c:v>
                </c:pt>
              </c:strCache>
            </c:strRef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'Growth Rates Annual'!$A$3:$A$22</c:f>
              <c:numCache>
                <c:formatCode>General</c:formatCode>
                <c:ptCount val="2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</c:numCache>
            </c:numRef>
          </c:cat>
          <c:val>
            <c:numRef>
              <c:f>'Growth Rates Annual'!$L$3:$L$22</c:f>
              <c:numCache>
                <c:formatCode>0.00</c:formatCode>
                <c:ptCount val="20"/>
                <c:pt idx="0">
                  <c:v>14.076981434276426</c:v>
                </c:pt>
                <c:pt idx="1">
                  <c:v>16.871635290429484</c:v>
                </c:pt>
                <c:pt idx="2">
                  <c:v>8.3623803959727301</c:v>
                </c:pt>
                <c:pt idx="3">
                  <c:v>18.805346401693669</c:v>
                </c:pt>
                <c:pt idx="4">
                  <c:v>7.6127796966736634</c:v>
                </c:pt>
                <c:pt idx="5">
                  <c:v>8.6765784116949032</c:v>
                </c:pt>
                <c:pt idx="6">
                  <c:v>27.222852627621165</c:v>
                </c:pt>
                <c:pt idx="7">
                  <c:v>12.878286950168166</c:v>
                </c:pt>
                <c:pt idx="8">
                  <c:v>10.98205376060646</c:v>
                </c:pt>
                <c:pt idx="9">
                  <c:v>18.46778079759752</c:v>
                </c:pt>
                <c:pt idx="10">
                  <c:v>11.163095926197126</c:v>
                </c:pt>
                <c:pt idx="11">
                  <c:v>22.571303832604016</c:v>
                </c:pt>
                <c:pt idx="12">
                  <c:v>3.6763016630108503</c:v>
                </c:pt>
                <c:pt idx="13">
                  <c:v>12.447200196023543</c:v>
                </c:pt>
                <c:pt idx="14">
                  <c:v>6.3130753323661724</c:v>
                </c:pt>
                <c:pt idx="15">
                  <c:v>6.3437142869642917</c:v>
                </c:pt>
                <c:pt idx="16">
                  <c:v>5.7817167535301159</c:v>
                </c:pt>
                <c:pt idx="17">
                  <c:v>4.8613079956238403</c:v>
                </c:pt>
                <c:pt idx="18">
                  <c:v>4.8699036273426897</c:v>
                </c:pt>
                <c:pt idx="19">
                  <c:v>5.0499645425206214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'Growth Rates Annual'!$M$2</c:f>
              <c:strCache>
                <c:ptCount val="1"/>
                <c:pt idx="0">
                  <c:v>Personal services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'Growth Rates Annual'!$A$3:$A$22</c:f>
              <c:numCache>
                <c:formatCode>General</c:formatCode>
                <c:ptCount val="2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</c:numCache>
            </c:numRef>
          </c:cat>
          <c:val>
            <c:numRef>
              <c:f>'Growth Rates Annual'!$M$3:$M$22</c:f>
              <c:numCache>
                <c:formatCode>0.00</c:formatCode>
                <c:ptCount val="20"/>
                <c:pt idx="0">
                  <c:v>14.136078874874961</c:v>
                </c:pt>
                <c:pt idx="1">
                  <c:v>9.8520947272426476</c:v>
                </c:pt>
                <c:pt idx="2">
                  <c:v>13.666278930640608</c:v>
                </c:pt>
                <c:pt idx="3">
                  <c:v>14.129200306806785</c:v>
                </c:pt>
                <c:pt idx="4">
                  <c:v>20.066830802507301</c:v>
                </c:pt>
                <c:pt idx="5">
                  <c:v>8.8255548397346821</c:v>
                </c:pt>
                <c:pt idx="6">
                  <c:v>20.373584708381024</c:v>
                </c:pt>
                <c:pt idx="7">
                  <c:v>16.108235557072465</c:v>
                </c:pt>
                <c:pt idx="8">
                  <c:v>9.9045463400607758</c:v>
                </c:pt>
                <c:pt idx="9">
                  <c:v>10.132951041406615</c:v>
                </c:pt>
                <c:pt idx="10">
                  <c:v>17.126177534632856</c:v>
                </c:pt>
                <c:pt idx="11">
                  <c:v>5.9871876896260616</c:v>
                </c:pt>
                <c:pt idx="12">
                  <c:v>4.5355745242502232</c:v>
                </c:pt>
                <c:pt idx="13">
                  <c:v>20.684495577801794</c:v>
                </c:pt>
                <c:pt idx="14">
                  <c:v>13.425899429276718</c:v>
                </c:pt>
                <c:pt idx="15">
                  <c:v>14.067720776491194</c:v>
                </c:pt>
                <c:pt idx="16">
                  <c:v>5.5803781162792099</c:v>
                </c:pt>
                <c:pt idx="17">
                  <c:v>1.6991581758479188</c:v>
                </c:pt>
                <c:pt idx="18">
                  <c:v>4.2265522416429624</c:v>
                </c:pt>
                <c:pt idx="19">
                  <c:v>5.7016919814626581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'Growth Rates Annual'!$N$2</c:f>
              <c:strCache>
                <c:ptCount val="1"/>
                <c:pt idx="0">
                  <c:v>General government services</c:v>
                </c:pt>
              </c:strCache>
            </c:strRef>
          </c:tx>
          <c:spPr>
            <a:ln w="25400">
              <a:solidFill>
                <a:srgbClr val="7030A0"/>
              </a:solidFill>
              <a:prstDash val="solid"/>
            </a:ln>
          </c:spPr>
          <c:marker>
            <c:symbol val="none"/>
          </c:marker>
          <c:cat>
            <c:numRef>
              <c:f>'Growth Rates Annual'!$A$3:$A$22</c:f>
              <c:numCache>
                <c:formatCode>General</c:formatCode>
                <c:ptCount val="2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</c:numCache>
            </c:numRef>
          </c:cat>
          <c:val>
            <c:numRef>
              <c:f>'Growth Rates Annual'!$N$3:$N$22</c:f>
              <c:numCache>
                <c:formatCode>0.00</c:formatCode>
                <c:ptCount val="20"/>
                <c:pt idx="0">
                  <c:v>12.866543669436709</c:v>
                </c:pt>
                <c:pt idx="1">
                  <c:v>7.559711148159991</c:v>
                </c:pt>
                <c:pt idx="2">
                  <c:v>16.496887771748206</c:v>
                </c:pt>
                <c:pt idx="3">
                  <c:v>9.1338624598307998</c:v>
                </c:pt>
                <c:pt idx="4">
                  <c:v>14.373690821026152</c:v>
                </c:pt>
                <c:pt idx="5">
                  <c:v>14.166830674580424</c:v>
                </c:pt>
                <c:pt idx="6">
                  <c:v>15.70534312895856</c:v>
                </c:pt>
                <c:pt idx="7">
                  <c:v>1.1937119866230981</c:v>
                </c:pt>
                <c:pt idx="8">
                  <c:v>3.0500103826376725</c:v>
                </c:pt>
                <c:pt idx="9">
                  <c:v>8.2345367604802338</c:v>
                </c:pt>
                <c:pt idx="10">
                  <c:v>10.4524630471703</c:v>
                </c:pt>
                <c:pt idx="11">
                  <c:v>12.495797561421105</c:v>
                </c:pt>
                <c:pt idx="12">
                  <c:v>17.601517733629809</c:v>
                </c:pt>
                <c:pt idx="13">
                  <c:v>5.2348990687094883</c:v>
                </c:pt>
                <c:pt idx="14">
                  <c:v>4.7723957625706648</c:v>
                </c:pt>
                <c:pt idx="15">
                  <c:v>5.9023820216709861</c:v>
                </c:pt>
                <c:pt idx="16">
                  <c:v>8.589210982979532</c:v>
                </c:pt>
                <c:pt idx="17">
                  <c:v>10.501824198089784</c:v>
                </c:pt>
                <c:pt idx="18">
                  <c:v>8.9789807361723213</c:v>
                </c:pt>
                <c:pt idx="19">
                  <c:v>5.0791403406893876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9510400"/>
        <c:axId val="489511936"/>
      </c:lineChart>
      <c:catAx>
        <c:axId val="48951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ZA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9511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89511936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ZA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95104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922204213938432"/>
          <c:y val="1.6340023970992063E-2"/>
          <c:w val="0.52998379254457806"/>
          <c:h val="0.222222930226208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ZA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5">
        <a:lumMod val="40000"/>
        <a:lumOff val="60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788" r="0.75000000000000788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8.6305358171694532E-2"/>
          <c:y val="2.5555555555555581E-2"/>
          <c:w val="0.91219657043408664"/>
          <c:h val="0.8700028320404851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'Growth Rates Annual'!$C$2</c:f>
              <c:strCache>
                <c:ptCount val="1"/>
                <c:pt idx="0">
                  <c:v>Agriculture, forestry and fishing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'Growth Rates Annual'!$A$23</c:f>
              <c:strCache>
                <c:ptCount val="1"/>
                <c:pt idx="0">
                  <c:v>Average Year on Year Growth Rate</c:v>
                </c:pt>
              </c:strCache>
            </c:strRef>
          </c:cat>
          <c:val>
            <c:numRef>
              <c:f>'Growth Rates Annual'!$C$23</c:f>
              <c:numCache>
                <c:formatCode>0.00</c:formatCode>
                <c:ptCount val="1"/>
                <c:pt idx="0">
                  <c:v>8.2068503693783796</c:v>
                </c:pt>
              </c:numCache>
            </c:numRef>
          </c:val>
          <c:shape val="cylinder"/>
        </c:ser>
        <c:ser>
          <c:idx val="1"/>
          <c:order val="1"/>
          <c:tx>
            <c:strRef>
              <c:f>'Growth Rates Annual'!$D$2</c:f>
              <c:strCache>
                <c:ptCount val="1"/>
                <c:pt idx="0">
                  <c:v>Mining and quarrying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'Growth Rates Annual'!$D$23</c:f>
              <c:numCache>
                <c:formatCode>0.00</c:formatCode>
                <c:ptCount val="1"/>
                <c:pt idx="0">
                  <c:v>12.049521055574782</c:v>
                </c:pt>
              </c:numCache>
            </c:numRef>
          </c:val>
          <c:shape val="cylinder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89591168"/>
        <c:axId val="489592704"/>
        <c:axId val="0"/>
      </c:bar3DChart>
      <c:catAx>
        <c:axId val="48959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ZA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9592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89592704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ZA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9591168"/>
        <c:crosses val="autoZero"/>
        <c:crossBetween val="between"/>
      </c:valAx>
      <c:spPr>
        <a:solidFill>
          <a:srgbClr val="9BBB59">
            <a:lumMod val="60000"/>
            <a:lumOff val="40000"/>
          </a:srgbClr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1.1538629786661406E-2"/>
          <c:y val="1.6666823832649665E-2"/>
          <c:w val="0.66218604885927823"/>
          <c:h val="0.100000314331965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ZA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788" r="0.75000000000000788" t="1" header="0.5" footer="0.5"/>
    <c:pageSetup/>
  </c:printSettings>
</c:chartSpace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5.xml"/><Relationship Id="rId3" Type="http://schemas.openxmlformats.org/officeDocument/2006/relationships/chart" Target="../charts/chart30.xml"/><Relationship Id="rId7" Type="http://schemas.openxmlformats.org/officeDocument/2006/relationships/chart" Target="../charts/chart34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6" Type="http://schemas.openxmlformats.org/officeDocument/2006/relationships/chart" Target="../charts/chart33.xml"/><Relationship Id="rId5" Type="http://schemas.openxmlformats.org/officeDocument/2006/relationships/chart" Target="../charts/chart32.xml"/><Relationship Id="rId4" Type="http://schemas.openxmlformats.org/officeDocument/2006/relationships/chart" Target="../charts/chart31.xml"/><Relationship Id="rId9" Type="http://schemas.openxmlformats.org/officeDocument/2006/relationships/hyperlink" Target="#Introduction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7.xml"/><Relationship Id="rId2" Type="http://schemas.openxmlformats.org/officeDocument/2006/relationships/hyperlink" Target="#Introduction!A1"/><Relationship Id="rId1" Type="http://schemas.openxmlformats.org/officeDocument/2006/relationships/chart" Target="../charts/chart36.xml"/><Relationship Id="rId4" Type="http://schemas.openxmlformats.org/officeDocument/2006/relationships/chart" Target="../charts/chart38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hyperlink" Target="#Introduction!A1"/><Relationship Id="rId1" Type="http://schemas.openxmlformats.org/officeDocument/2006/relationships/chart" Target="../charts/chart39.xml"/><Relationship Id="rId4" Type="http://schemas.openxmlformats.org/officeDocument/2006/relationships/chart" Target="../charts/chart41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hyperlink" Target="#Introduction!A1"/><Relationship Id="rId1" Type="http://schemas.openxmlformats.org/officeDocument/2006/relationships/chart" Target="../charts/chart42.xml"/><Relationship Id="rId4" Type="http://schemas.openxmlformats.org/officeDocument/2006/relationships/chart" Target="../charts/chart44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6.xml"/><Relationship Id="rId2" Type="http://schemas.openxmlformats.org/officeDocument/2006/relationships/hyperlink" Target="#Introduction!A1"/><Relationship Id="rId1" Type="http://schemas.openxmlformats.org/officeDocument/2006/relationships/chart" Target="../charts/chart45.xml"/><Relationship Id="rId4" Type="http://schemas.openxmlformats.org/officeDocument/2006/relationships/chart" Target="../charts/chart47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openxmlformats.org/officeDocument/2006/relationships/hyperlink" Target="#Introduction!A1"/><Relationship Id="rId1" Type="http://schemas.openxmlformats.org/officeDocument/2006/relationships/chart" Target="../charts/chart48.xml"/><Relationship Id="rId4" Type="http://schemas.openxmlformats.org/officeDocument/2006/relationships/chart" Target="../charts/chart50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2.xml"/><Relationship Id="rId2" Type="http://schemas.openxmlformats.org/officeDocument/2006/relationships/chart" Target="../charts/chart51.xml"/><Relationship Id="rId1" Type="http://schemas.openxmlformats.org/officeDocument/2006/relationships/hyperlink" Target="#Introduction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2" Type="http://schemas.openxmlformats.org/officeDocument/2006/relationships/hyperlink" Target="#Introduction!A1"/><Relationship Id="rId1" Type="http://schemas.openxmlformats.org/officeDocument/2006/relationships/chart" Target="../charts/chart5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Introduction!A1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Introduction!A1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.xml"/><Relationship Id="rId3" Type="http://schemas.openxmlformats.org/officeDocument/2006/relationships/chart" Target="../charts/chart6.xml"/><Relationship Id="rId7" Type="http://schemas.openxmlformats.org/officeDocument/2006/relationships/chart" Target="../charts/chart10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chart" Target="../charts/chart9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Relationship Id="rId9" Type="http://schemas.openxmlformats.org/officeDocument/2006/relationships/hyperlink" Target="#Introduction!A1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3" Type="http://schemas.openxmlformats.org/officeDocument/2006/relationships/chart" Target="../charts/chart14.xml"/><Relationship Id="rId7" Type="http://schemas.openxmlformats.org/officeDocument/2006/relationships/chart" Target="../charts/chart18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6" Type="http://schemas.openxmlformats.org/officeDocument/2006/relationships/chart" Target="../charts/chart17.xml"/><Relationship Id="rId5" Type="http://schemas.openxmlformats.org/officeDocument/2006/relationships/chart" Target="../charts/chart16.xml"/><Relationship Id="rId4" Type="http://schemas.openxmlformats.org/officeDocument/2006/relationships/chart" Target="../charts/chart15.xml"/><Relationship Id="rId9" Type="http://schemas.openxmlformats.org/officeDocument/2006/relationships/hyperlink" Target="#Introduction!A1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5" Type="http://schemas.openxmlformats.org/officeDocument/2006/relationships/chart" Target="../charts/chart24.xml"/><Relationship Id="rId4" Type="http://schemas.openxmlformats.org/officeDocument/2006/relationships/chart" Target="../charts/chart23.xml"/><Relationship Id="rId9" Type="http://schemas.openxmlformats.org/officeDocument/2006/relationships/hyperlink" Target="#Introduction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371475</xdr:colOff>
      <xdr:row>8</xdr:row>
      <xdr:rowOff>114300</xdr:rowOff>
    </xdr:from>
    <xdr:to>
      <xdr:col>7</xdr:col>
      <xdr:colOff>257175</xdr:colOff>
      <xdr:row>15</xdr:row>
      <xdr:rowOff>66675</xdr:rowOff>
    </xdr:to>
    <xdr:sp macro="" textlink="">
      <xdr:nvSpPr>
        <xdr:cNvPr id="2" name="Left Arrow 1"/>
        <xdr:cNvSpPr/>
      </xdr:nvSpPr>
      <xdr:spPr>
        <a:xfrm>
          <a:off x="7858125" y="1800225"/>
          <a:ext cx="1943100" cy="1076325"/>
        </a:xfrm>
        <a:prstGeom prst="leftArrow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ZA" sz="1200" b="1" cap="none" spc="0">
              <a:ln w="18000">
                <a:noFill/>
                <a:prstDash val="solid"/>
                <a:miter lim="800000"/>
              </a:ln>
              <a:solidFill>
                <a:schemeClr val="bg1">
                  <a:lumMod val="95000"/>
                </a:schemeClr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Arial" pitchFamily="34" charset="0"/>
              <a:cs typeface="Arial" pitchFamily="34" charset="0"/>
            </a:rPr>
            <a:t>Return</a:t>
          </a:r>
          <a:r>
            <a:rPr lang="en-ZA" sz="1200" b="1" cap="none" spc="0" baseline="0">
              <a:ln w="18000">
                <a:noFill/>
                <a:prstDash val="solid"/>
                <a:miter lim="800000"/>
              </a:ln>
              <a:solidFill>
                <a:schemeClr val="bg1">
                  <a:lumMod val="95000"/>
                </a:schemeClr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Arial" pitchFamily="34" charset="0"/>
              <a:cs typeface="Arial" pitchFamily="34" charset="0"/>
            </a:rPr>
            <a:t> to Introduction Page</a:t>
          </a:r>
          <a:endParaRPr lang="en-ZA" sz="1200" b="1" cap="none" spc="0">
            <a:ln w="18000">
              <a:noFill/>
              <a:prstDash val="solid"/>
              <a:miter lim="800000"/>
            </a:ln>
            <a:solidFill>
              <a:schemeClr val="bg1">
                <a:lumMod val="95000"/>
              </a:schemeClr>
            </a:solidFill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25</xdr:row>
      <xdr:rowOff>123825</xdr:rowOff>
    </xdr:from>
    <xdr:to>
      <xdr:col>7</xdr:col>
      <xdr:colOff>723900</xdr:colOff>
      <xdr:row>43</xdr:row>
      <xdr:rowOff>104775</xdr:rowOff>
    </xdr:to>
    <xdr:graphicFrame macro="">
      <xdr:nvGraphicFramePr>
        <xdr:cNvPr id="6287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26</xdr:row>
      <xdr:rowOff>0</xdr:rowOff>
    </xdr:from>
    <xdr:to>
      <xdr:col>15</xdr:col>
      <xdr:colOff>180975</xdr:colOff>
      <xdr:row>43</xdr:row>
      <xdr:rowOff>104775</xdr:rowOff>
    </xdr:to>
    <xdr:graphicFrame macro="">
      <xdr:nvGraphicFramePr>
        <xdr:cNvPr id="6287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247650</xdr:colOff>
      <xdr:row>45</xdr:row>
      <xdr:rowOff>0</xdr:rowOff>
    </xdr:from>
    <xdr:to>
      <xdr:col>7</xdr:col>
      <xdr:colOff>733425</xdr:colOff>
      <xdr:row>62</xdr:row>
      <xdr:rowOff>114300</xdr:rowOff>
    </xdr:to>
    <xdr:graphicFrame macro="">
      <xdr:nvGraphicFramePr>
        <xdr:cNvPr id="6287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257175</xdr:colOff>
      <xdr:row>64</xdr:row>
      <xdr:rowOff>0</xdr:rowOff>
    </xdr:from>
    <xdr:to>
      <xdr:col>7</xdr:col>
      <xdr:colOff>742950</xdr:colOff>
      <xdr:row>81</xdr:row>
      <xdr:rowOff>123825</xdr:rowOff>
    </xdr:to>
    <xdr:graphicFrame macro="">
      <xdr:nvGraphicFramePr>
        <xdr:cNvPr id="6287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285751</xdr:colOff>
      <xdr:row>84</xdr:row>
      <xdr:rowOff>0</xdr:rowOff>
    </xdr:from>
    <xdr:to>
      <xdr:col>7</xdr:col>
      <xdr:colOff>742951</xdr:colOff>
      <xdr:row>101</xdr:row>
      <xdr:rowOff>123825</xdr:rowOff>
    </xdr:to>
    <xdr:graphicFrame macro="">
      <xdr:nvGraphicFramePr>
        <xdr:cNvPr id="62874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0</xdr:colOff>
      <xdr:row>45</xdr:row>
      <xdr:rowOff>0</xdr:rowOff>
    </xdr:from>
    <xdr:to>
      <xdr:col>15</xdr:col>
      <xdr:colOff>190500</xdr:colOff>
      <xdr:row>62</xdr:row>
      <xdr:rowOff>114300</xdr:rowOff>
    </xdr:to>
    <xdr:graphicFrame macro="">
      <xdr:nvGraphicFramePr>
        <xdr:cNvPr id="62875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64</xdr:row>
      <xdr:rowOff>0</xdr:rowOff>
    </xdr:from>
    <xdr:to>
      <xdr:col>15</xdr:col>
      <xdr:colOff>200025</xdr:colOff>
      <xdr:row>81</xdr:row>
      <xdr:rowOff>123825</xdr:rowOff>
    </xdr:to>
    <xdr:graphicFrame macro="">
      <xdr:nvGraphicFramePr>
        <xdr:cNvPr id="62876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0</xdr:colOff>
      <xdr:row>84</xdr:row>
      <xdr:rowOff>0</xdr:rowOff>
    </xdr:from>
    <xdr:to>
      <xdr:col>15</xdr:col>
      <xdr:colOff>209550</xdr:colOff>
      <xdr:row>101</xdr:row>
      <xdr:rowOff>133350</xdr:rowOff>
    </xdr:to>
    <xdr:graphicFrame macro="">
      <xdr:nvGraphicFramePr>
        <xdr:cNvPr id="62877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523875</xdr:colOff>
      <xdr:row>0</xdr:row>
      <xdr:rowOff>104775</xdr:rowOff>
    </xdr:from>
    <xdr:to>
      <xdr:col>1</xdr:col>
      <xdr:colOff>485774</xdr:colOff>
      <xdr:row>0</xdr:row>
      <xdr:rowOff>561975</xdr:rowOff>
    </xdr:to>
    <xdr:sp macro="" textlink="">
      <xdr:nvSpPr>
        <xdr:cNvPr id="10" name="Left Arrow 9">
          <a:hlinkClick xmlns:r="http://schemas.openxmlformats.org/officeDocument/2006/relationships" r:id="rId9"/>
        </xdr:cNvPr>
        <xdr:cNvSpPr/>
      </xdr:nvSpPr>
      <xdr:spPr>
        <a:xfrm>
          <a:off x="523875" y="104775"/>
          <a:ext cx="695324" cy="457200"/>
        </a:xfrm>
        <a:prstGeom prst="leftArrow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ZA" sz="1200" b="1" cap="none" spc="0">
            <a:ln w="18000">
              <a:noFill/>
              <a:prstDash val="solid"/>
              <a:miter lim="800000"/>
            </a:ln>
            <a:solidFill>
              <a:schemeClr val="bg1">
                <a:lumMod val="95000"/>
              </a:schemeClr>
            </a:solidFill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63</xdr:row>
      <xdr:rowOff>123825</xdr:rowOff>
    </xdr:from>
    <xdr:to>
      <xdr:col>17</xdr:col>
      <xdr:colOff>581025</xdr:colOff>
      <xdr:row>90</xdr:row>
      <xdr:rowOff>152400</xdr:rowOff>
    </xdr:to>
    <xdr:graphicFrame macro="">
      <xdr:nvGraphicFramePr>
        <xdr:cNvPr id="7177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428625</xdr:colOff>
      <xdr:row>0</xdr:row>
      <xdr:rowOff>276225</xdr:rowOff>
    </xdr:from>
    <xdr:to>
      <xdr:col>17</xdr:col>
      <xdr:colOff>438149</xdr:colOff>
      <xdr:row>1</xdr:row>
      <xdr:rowOff>371475</xdr:rowOff>
    </xdr:to>
    <xdr:sp macro="" textlink="">
      <xdr:nvSpPr>
        <xdr:cNvPr id="5" name="Left Arrow 4">
          <a:hlinkClick xmlns:r="http://schemas.openxmlformats.org/officeDocument/2006/relationships" r:id="rId2"/>
        </xdr:cNvPr>
        <xdr:cNvSpPr/>
      </xdr:nvSpPr>
      <xdr:spPr>
        <a:xfrm>
          <a:off x="7620000" y="276225"/>
          <a:ext cx="695324" cy="457200"/>
        </a:xfrm>
        <a:prstGeom prst="leftArrow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ZA" sz="1200" b="1" cap="none" spc="0">
            <a:ln w="18000">
              <a:noFill/>
              <a:prstDash val="solid"/>
              <a:miter lim="800000"/>
            </a:ln>
            <a:solidFill>
              <a:schemeClr val="bg1">
                <a:lumMod val="95000"/>
              </a:schemeClr>
            </a:solidFill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123825</xdr:colOff>
      <xdr:row>91</xdr:row>
      <xdr:rowOff>95250</xdr:rowOff>
    </xdr:from>
    <xdr:to>
      <xdr:col>17</xdr:col>
      <xdr:colOff>600075</xdr:colOff>
      <xdr:row>118</xdr:row>
      <xdr:rowOff>104775</xdr:rowOff>
    </xdr:to>
    <xdr:graphicFrame macro="">
      <xdr:nvGraphicFramePr>
        <xdr:cNvPr id="7177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219075</xdr:colOff>
      <xdr:row>28</xdr:row>
      <xdr:rowOff>9525</xdr:rowOff>
    </xdr:from>
    <xdr:to>
      <xdr:col>23</xdr:col>
      <xdr:colOff>561974</xdr:colOff>
      <xdr:row>51</xdr:row>
      <xdr:rowOff>28576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63</xdr:row>
      <xdr:rowOff>142875</xdr:rowOff>
    </xdr:from>
    <xdr:to>
      <xdr:col>17</xdr:col>
      <xdr:colOff>657225</xdr:colOff>
      <xdr:row>89</xdr:row>
      <xdr:rowOff>104775</xdr:rowOff>
    </xdr:to>
    <xdr:graphicFrame macro="">
      <xdr:nvGraphicFramePr>
        <xdr:cNvPr id="7381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295275</xdr:colOff>
      <xdr:row>0</xdr:row>
      <xdr:rowOff>200025</xdr:rowOff>
    </xdr:from>
    <xdr:to>
      <xdr:col>17</xdr:col>
      <xdr:colOff>304799</xdr:colOff>
      <xdr:row>1</xdr:row>
      <xdr:rowOff>295275</xdr:rowOff>
    </xdr:to>
    <xdr:sp macro="" textlink="">
      <xdr:nvSpPr>
        <xdr:cNvPr id="3" name="Left Arrow 2">
          <a:hlinkClick xmlns:r="http://schemas.openxmlformats.org/officeDocument/2006/relationships" r:id="rId2"/>
        </xdr:cNvPr>
        <xdr:cNvSpPr/>
      </xdr:nvSpPr>
      <xdr:spPr>
        <a:xfrm>
          <a:off x="7486650" y="200025"/>
          <a:ext cx="695324" cy="457200"/>
        </a:xfrm>
        <a:prstGeom prst="leftArrow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ZA" sz="1200" b="1" cap="none" spc="0">
            <a:ln w="18000">
              <a:noFill/>
              <a:prstDash val="solid"/>
              <a:miter lim="800000"/>
            </a:ln>
            <a:solidFill>
              <a:schemeClr val="bg1">
                <a:lumMod val="95000"/>
              </a:schemeClr>
            </a:solidFill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85725</xdr:colOff>
      <xdr:row>90</xdr:row>
      <xdr:rowOff>47625</xdr:rowOff>
    </xdr:from>
    <xdr:to>
      <xdr:col>17</xdr:col>
      <xdr:colOff>657225</xdr:colOff>
      <xdr:row>116</xdr:row>
      <xdr:rowOff>9525</xdr:rowOff>
    </xdr:to>
    <xdr:graphicFrame macro="">
      <xdr:nvGraphicFramePr>
        <xdr:cNvPr id="7382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228600</xdr:colOff>
      <xdr:row>28</xdr:row>
      <xdr:rowOff>19050</xdr:rowOff>
    </xdr:from>
    <xdr:to>
      <xdr:col>23</xdr:col>
      <xdr:colOff>609600</xdr:colOff>
      <xdr:row>51</xdr:row>
      <xdr:rowOff>104775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64</xdr:row>
      <xdr:rowOff>0</xdr:rowOff>
    </xdr:from>
    <xdr:to>
      <xdr:col>17</xdr:col>
      <xdr:colOff>609600</xdr:colOff>
      <xdr:row>89</xdr:row>
      <xdr:rowOff>85725</xdr:rowOff>
    </xdr:to>
    <xdr:graphicFrame macro="">
      <xdr:nvGraphicFramePr>
        <xdr:cNvPr id="7586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314325</xdr:colOff>
      <xdr:row>0</xdr:row>
      <xdr:rowOff>180975</xdr:rowOff>
    </xdr:from>
    <xdr:to>
      <xdr:col>17</xdr:col>
      <xdr:colOff>323849</xdr:colOff>
      <xdr:row>1</xdr:row>
      <xdr:rowOff>276225</xdr:rowOff>
    </xdr:to>
    <xdr:sp macro="" textlink="">
      <xdr:nvSpPr>
        <xdr:cNvPr id="3" name="Left Arrow 2">
          <a:hlinkClick xmlns:r="http://schemas.openxmlformats.org/officeDocument/2006/relationships" r:id="rId2"/>
        </xdr:cNvPr>
        <xdr:cNvSpPr/>
      </xdr:nvSpPr>
      <xdr:spPr>
        <a:xfrm>
          <a:off x="7505700" y="180975"/>
          <a:ext cx="695324" cy="457200"/>
        </a:xfrm>
        <a:prstGeom prst="leftArrow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ZA" sz="1200" b="1" cap="none" spc="0">
            <a:ln w="18000">
              <a:noFill/>
              <a:prstDash val="solid"/>
              <a:miter lim="800000"/>
            </a:ln>
            <a:solidFill>
              <a:schemeClr val="bg1">
                <a:lumMod val="95000"/>
              </a:schemeClr>
            </a:solidFill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66675</xdr:colOff>
      <xdr:row>90</xdr:row>
      <xdr:rowOff>9525</xdr:rowOff>
    </xdr:from>
    <xdr:to>
      <xdr:col>17</xdr:col>
      <xdr:colOff>638175</xdr:colOff>
      <xdr:row>115</xdr:row>
      <xdr:rowOff>133350</xdr:rowOff>
    </xdr:to>
    <xdr:graphicFrame macro="">
      <xdr:nvGraphicFramePr>
        <xdr:cNvPr id="7586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152400</xdr:colOff>
      <xdr:row>27</xdr:row>
      <xdr:rowOff>1</xdr:rowOff>
    </xdr:from>
    <xdr:to>
      <xdr:col>24</xdr:col>
      <xdr:colOff>304800</xdr:colOff>
      <xdr:row>50</xdr:row>
      <xdr:rowOff>152400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63</xdr:row>
      <xdr:rowOff>104775</xdr:rowOff>
    </xdr:from>
    <xdr:to>
      <xdr:col>17</xdr:col>
      <xdr:colOff>657225</xdr:colOff>
      <xdr:row>89</xdr:row>
      <xdr:rowOff>66675</xdr:rowOff>
    </xdr:to>
    <xdr:graphicFrame macro="">
      <xdr:nvGraphicFramePr>
        <xdr:cNvPr id="779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409575</xdr:colOff>
      <xdr:row>0</xdr:row>
      <xdr:rowOff>219075</xdr:rowOff>
    </xdr:from>
    <xdr:to>
      <xdr:col>17</xdr:col>
      <xdr:colOff>419099</xdr:colOff>
      <xdr:row>1</xdr:row>
      <xdr:rowOff>314325</xdr:rowOff>
    </xdr:to>
    <xdr:sp macro="" textlink="">
      <xdr:nvSpPr>
        <xdr:cNvPr id="3" name="Left Arrow 2">
          <a:hlinkClick xmlns:r="http://schemas.openxmlformats.org/officeDocument/2006/relationships" r:id="rId2"/>
        </xdr:cNvPr>
        <xdr:cNvSpPr/>
      </xdr:nvSpPr>
      <xdr:spPr>
        <a:xfrm>
          <a:off x="8001000" y="219075"/>
          <a:ext cx="695324" cy="457200"/>
        </a:xfrm>
        <a:prstGeom prst="leftArrow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ZA" sz="1200" b="1" cap="none" spc="0">
            <a:ln w="18000">
              <a:noFill/>
              <a:prstDash val="solid"/>
              <a:miter lim="800000"/>
            </a:ln>
            <a:solidFill>
              <a:schemeClr val="bg1">
                <a:lumMod val="95000"/>
              </a:schemeClr>
            </a:solidFill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76200</xdr:colOff>
      <xdr:row>90</xdr:row>
      <xdr:rowOff>28575</xdr:rowOff>
    </xdr:from>
    <xdr:to>
      <xdr:col>17</xdr:col>
      <xdr:colOff>666750</xdr:colOff>
      <xdr:row>115</xdr:row>
      <xdr:rowOff>152400</xdr:rowOff>
    </xdr:to>
    <xdr:graphicFrame macro="">
      <xdr:nvGraphicFramePr>
        <xdr:cNvPr id="779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114298</xdr:colOff>
      <xdr:row>27</xdr:row>
      <xdr:rowOff>66674</xdr:rowOff>
    </xdr:from>
    <xdr:to>
      <xdr:col>24</xdr:col>
      <xdr:colOff>219074</xdr:colOff>
      <xdr:row>51</xdr:row>
      <xdr:rowOff>133349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63</xdr:row>
      <xdr:rowOff>114300</xdr:rowOff>
    </xdr:from>
    <xdr:to>
      <xdr:col>18</xdr:col>
      <xdr:colOff>9525</xdr:colOff>
      <xdr:row>89</xdr:row>
      <xdr:rowOff>76200</xdr:rowOff>
    </xdr:to>
    <xdr:graphicFrame macro="">
      <xdr:nvGraphicFramePr>
        <xdr:cNvPr id="7996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352425</xdr:colOff>
      <xdr:row>0</xdr:row>
      <xdr:rowOff>180975</xdr:rowOff>
    </xdr:from>
    <xdr:to>
      <xdr:col>17</xdr:col>
      <xdr:colOff>361949</xdr:colOff>
      <xdr:row>1</xdr:row>
      <xdr:rowOff>276225</xdr:rowOff>
    </xdr:to>
    <xdr:sp macro="" textlink="">
      <xdr:nvSpPr>
        <xdr:cNvPr id="3" name="Left Arrow 2">
          <a:hlinkClick xmlns:r="http://schemas.openxmlformats.org/officeDocument/2006/relationships" r:id="rId2"/>
        </xdr:cNvPr>
        <xdr:cNvSpPr/>
      </xdr:nvSpPr>
      <xdr:spPr>
        <a:xfrm>
          <a:off x="7943850" y="180975"/>
          <a:ext cx="695324" cy="457200"/>
        </a:xfrm>
        <a:prstGeom prst="leftArrow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ZA" sz="1200" b="1" cap="none" spc="0">
            <a:ln w="18000">
              <a:noFill/>
              <a:prstDash val="solid"/>
              <a:miter lim="800000"/>
            </a:ln>
            <a:solidFill>
              <a:schemeClr val="bg1">
                <a:lumMod val="95000"/>
              </a:schemeClr>
            </a:solidFill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28575</xdr:colOff>
      <xdr:row>90</xdr:row>
      <xdr:rowOff>47625</xdr:rowOff>
    </xdr:from>
    <xdr:to>
      <xdr:col>18</xdr:col>
      <xdr:colOff>9525</xdr:colOff>
      <xdr:row>116</xdr:row>
      <xdr:rowOff>9525</xdr:rowOff>
    </xdr:to>
    <xdr:graphicFrame macro="">
      <xdr:nvGraphicFramePr>
        <xdr:cNvPr id="7996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114300</xdr:colOff>
      <xdr:row>27</xdr:row>
      <xdr:rowOff>9524</xdr:rowOff>
    </xdr:from>
    <xdr:to>
      <xdr:col>23</xdr:col>
      <xdr:colOff>342900</xdr:colOff>
      <xdr:row>50</xdr:row>
      <xdr:rowOff>152400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0</xdr:row>
      <xdr:rowOff>180975</xdr:rowOff>
    </xdr:from>
    <xdr:to>
      <xdr:col>10</xdr:col>
      <xdr:colOff>28574</xdr:colOff>
      <xdr:row>1</xdr:row>
      <xdr:rowOff>228600</xdr:rowOff>
    </xdr:to>
    <xdr:sp macro="" textlink="">
      <xdr:nvSpPr>
        <xdr:cNvPr id="4" name="Left Arrow 3">
          <a:hlinkClick xmlns:r="http://schemas.openxmlformats.org/officeDocument/2006/relationships" r:id="rId1"/>
        </xdr:cNvPr>
        <xdr:cNvSpPr/>
      </xdr:nvSpPr>
      <xdr:spPr>
        <a:xfrm>
          <a:off x="8067675" y="180975"/>
          <a:ext cx="695324" cy="561975"/>
        </a:xfrm>
        <a:prstGeom prst="leftArrow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ZA" sz="1200" b="1" cap="none" spc="0">
            <a:ln w="18000">
              <a:noFill/>
              <a:prstDash val="solid"/>
              <a:miter lim="800000"/>
            </a:ln>
            <a:solidFill>
              <a:schemeClr val="bg1">
                <a:lumMod val="95000"/>
              </a:schemeClr>
            </a:solidFill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47625</xdr:colOff>
      <xdr:row>60</xdr:row>
      <xdr:rowOff>9525</xdr:rowOff>
    </xdr:from>
    <xdr:to>
      <xdr:col>8</xdr:col>
      <xdr:colOff>571500</xdr:colOff>
      <xdr:row>89</xdr:row>
      <xdr:rowOff>85725</xdr:rowOff>
    </xdr:to>
    <xdr:graphicFrame macro="">
      <xdr:nvGraphicFramePr>
        <xdr:cNvPr id="82004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390525</xdr:colOff>
      <xdr:row>22</xdr:row>
      <xdr:rowOff>47624</xdr:rowOff>
    </xdr:from>
    <xdr:to>
      <xdr:col>19</xdr:col>
      <xdr:colOff>457200</xdr:colOff>
      <xdr:row>51</xdr:row>
      <xdr:rowOff>76200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122</xdr:row>
      <xdr:rowOff>152400</xdr:rowOff>
    </xdr:from>
    <xdr:to>
      <xdr:col>6</xdr:col>
      <xdr:colOff>1171575</xdr:colOff>
      <xdr:row>151</xdr:row>
      <xdr:rowOff>47625</xdr:rowOff>
    </xdr:to>
    <xdr:graphicFrame macro="">
      <xdr:nvGraphicFramePr>
        <xdr:cNvPr id="8405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561974</xdr:colOff>
      <xdr:row>0</xdr:row>
      <xdr:rowOff>57150</xdr:rowOff>
    </xdr:from>
    <xdr:to>
      <xdr:col>6</xdr:col>
      <xdr:colOff>1190623</xdr:colOff>
      <xdr:row>0</xdr:row>
      <xdr:rowOff>438150</xdr:rowOff>
    </xdr:to>
    <xdr:sp macro="" textlink="">
      <xdr:nvSpPr>
        <xdr:cNvPr id="5" name="Left Arrow 4">
          <a:hlinkClick xmlns:r="http://schemas.openxmlformats.org/officeDocument/2006/relationships" r:id="rId2"/>
        </xdr:cNvPr>
        <xdr:cNvSpPr/>
      </xdr:nvSpPr>
      <xdr:spPr>
        <a:xfrm>
          <a:off x="7134224" y="57150"/>
          <a:ext cx="628649" cy="381000"/>
        </a:xfrm>
        <a:prstGeom prst="leftArrow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ZA" sz="1200" b="1" cap="none" spc="0">
            <a:ln w="18000">
              <a:noFill/>
              <a:prstDash val="solid"/>
              <a:miter lim="800000"/>
            </a:ln>
            <a:solidFill>
              <a:schemeClr val="bg1">
                <a:lumMod val="95000"/>
              </a:schemeClr>
            </a:solidFill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95250</xdr:colOff>
      <xdr:row>1</xdr:row>
      <xdr:rowOff>57151</xdr:rowOff>
    </xdr:from>
    <xdr:to>
      <xdr:col>20</xdr:col>
      <xdr:colOff>0</xdr:colOff>
      <xdr:row>113</xdr:row>
      <xdr:rowOff>19051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100</xdr:row>
      <xdr:rowOff>123825</xdr:rowOff>
    </xdr:from>
    <xdr:to>
      <xdr:col>9</xdr:col>
      <xdr:colOff>590550</xdr:colOff>
      <xdr:row>129</xdr:row>
      <xdr:rowOff>19050</xdr:rowOff>
    </xdr:to>
    <xdr:graphicFrame macro="">
      <xdr:nvGraphicFramePr>
        <xdr:cNvPr id="246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419100</xdr:colOff>
      <xdr:row>0</xdr:row>
      <xdr:rowOff>66675</xdr:rowOff>
    </xdr:from>
    <xdr:to>
      <xdr:col>4</xdr:col>
      <xdr:colOff>352424</xdr:colOff>
      <xdr:row>0</xdr:row>
      <xdr:rowOff>523875</xdr:rowOff>
    </xdr:to>
    <xdr:sp macro="" textlink="">
      <xdr:nvSpPr>
        <xdr:cNvPr id="3" name="Left Arrow 2">
          <a:hlinkClick xmlns:r="http://schemas.openxmlformats.org/officeDocument/2006/relationships" r:id="rId2"/>
        </xdr:cNvPr>
        <xdr:cNvSpPr/>
      </xdr:nvSpPr>
      <xdr:spPr>
        <a:xfrm>
          <a:off x="4781550" y="66675"/>
          <a:ext cx="752474" cy="457200"/>
        </a:xfrm>
        <a:prstGeom prst="leftArrow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ZA" sz="1200" b="1" cap="none" spc="0">
            <a:ln w="18000">
              <a:noFill/>
              <a:prstDash val="solid"/>
              <a:miter lim="800000"/>
            </a:ln>
            <a:solidFill>
              <a:schemeClr val="bg1">
                <a:lumMod val="95000"/>
              </a:schemeClr>
            </a:solidFill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0.0572</cdr:x>
      <cdr:y>0.04979</cdr:y>
    </cdr:from>
    <cdr:to>
      <cdr:x>0.33037</cdr:x>
      <cdr:y>0.11618</cdr:y>
    </cdr:to>
    <cdr:sp macro="" textlink="">
      <cdr:nvSpPr>
        <cdr:cNvPr id="2" name="TextBox 4"/>
        <cdr:cNvSpPr txBox="1"/>
      </cdr:nvSpPr>
      <cdr:spPr>
        <a:xfrm xmlns:a="http://schemas.openxmlformats.org/drawingml/2006/main">
          <a:off x="552450" y="228600"/>
          <a:ext cx="2638425" cy="304800"/>
        </a:xfrm>
        <a:prstGeom xmlns:a="http://schemas.openxmlformats.org/drawingml/2006/main" prst="rect">
          <a:avLst/>
        </a:prstGeom>
        <a:solidFill xmlns:a="http://schemas.openxmlformats.org/drawingml/2006/main">
          <a:srgbClr val="FFC000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ZA" sz="1100" b="1" u="sng">
              <a:solidFill>
                <a:sysClr val="windowText" lastClr="000000">
                  <a:lumMod val="95000"/>
                  <a:lumOff val="5000"/>
                </a:sysClr>
              </a:solidFill>
            </a:rPr>
            <a:t>YEAR ON YEAR GROWTH RATE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122</xdr:row>
      <xdr:rowOff>28575</xdr:rowOff>
    </xdr:from>
    <xdr:to>
      <xdr:col>10</xdr:col>
      <xdr:colOff>561975</xdr:colOff>
      <xdr:row>153</xdr:row>
      <xdr:rowOff>133350</xdr:rowOff>
    </xdr:to>
    <xdr:graphicFrame macro="">
      <xdr:nvGraphicFramePr>
        <xdr:cNvPr id="2678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155</xdr:row>
      <xdr:rowOff>28575</xdr:rowOff>
    </xdr:from>
    <xdr:to>
      <xdr:col>10</xdr:col>
      <xdr:colOff>571500</xdr:colOff>
      <xdr:row>186</xdr:row>
      <xdr:rowOff>95250</xdr:rowOff>
    </xdr:to>
    <xdr:graphicFrame macro="">
      <xdr:nvGraphicFramePr>
        <xdr:cNvPr id="2678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561975</xdr:colOff>
      <xdr:row>0</xdr:row>
      <xdr:rowOff>66675</xdr:rowOff>
    </xdr:from>
    <xdr:to>
      <xdr:col>2</xdr:col>
      <xdr:colOff>561974</xdr:colOff>
      <xdr:row>0</xdr:row>
      <xdr:rowOff>523875</xdr:rowOff>
    </xdr:to>
    <xdr:sp macro="" textlink="">
      <xdr:nvSpPr>
        <xdr:cNvPr id="4" name="Left Arrow 3">
          <a:hlinkClick xmlns:r="http://schemas.openxmlformats.org/officeDocument/2006/relationships" r:id="rId3"/>
        </xdr:cNvPr>
        <xdr:cNvSpPr/>
      </xdr:nvSpPr>
      <xdr:spPr>
        <a:xfrm>
          <a:off x="3848100" y="66675"/>
          <a:ext cx="695324" cy="457200"/>
        </a:xfrm>
        <a:prstGeom prst="leftArrow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ZA" sz="1200" b="1" cap="none" spc="0">
            <a:ln w="18000">
              <a:noFill/>
              <a:prstDash val="solid"/>
              <a:miter lim="800000"/>
            </a:ln>
            <a:solidFill>
              <a:schemeClr val="bg1">
                <a:lumMod val="95000"/>
              </a:schemeClr>
            </a:solidFill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0.0643</cdr:x>
      <cdr:y>0.03346</cdr:y>
    </cdr:from>
    <cdr:to>
      <cdr:x>0.33013</cdr:x>
      <cdr:y>0.09294</cdr:y>
    </cdr:to>
    <cdr:sp macro="" textlink="">
      <cdr:nvSpPr>
        <cdr:cNvPr id="2" name="TextBox 4"/>
        <cdr:cNvSpPr txBox="1"/>
      </cdr:nvSpPr>
      <cdr:spPr>
        <a:xfrm xmlns:a="http://schemas.openxmlformats.org/drawingml/2006/main">
          <a:off x="638175" y="171450"/>
          <a:ext cx="2638425" cy="304800"/>
        </a:xfrm>
        <a:prstGeom xmlns:a="http://schemas.openxmlformats.org/drawingml/2006/main" prst="rect">
          <a:avLst/>
        </a:prstGeom>
        <a:solidFill xmlns:a="http://schemas.openxmlformats.org/drawingml/2006/main">
          <a:srgbClr val="FFC000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ZA" sz="1100" b="1" u="sng">
              <a:solidFill>
                <a:sysClr val="windowText" lastClr="000000">
                  <a:lumMod val="95000"/>
                  <a:lumOff val="5000"/>
                </a:sysClr>
              </a:solidFill>
            </a:rPr>
            <a:t>QUARTER ON QUARTER GROWTH RATE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0.06369</cdr:x>
      <cdr:y>0.06367</cdr:y>
    </cdr:from>
    <cdr:to>
      <cdr:x>0.327</cdr:x>
      <cdr:y>0.1236</cdr:y>
    </cdr:to>
    <cdr:sp macro="" textlink="">
      <cdr:nvSpPr>
        <cdr:cNvPr id="2" name="TextBox 4"/>
        <cdr:cNvSpPr txBox="1"/>
      </cdr:nvSpPr>
      <cdr:spPr>
        <a:xfrm xmlns:a="http://schemas.openxmlformats.org/drawingml/2006/main">
          <a:off x="638175" y="323850"/>
          <a:ext cx="2638425" cy="304800"/>
        </a:xfrm>
        <a:prstGeom xmlns:a="http://schemas.openxmlformats.org/drawingml/2006/main" prst="rect">
          <a:avLst/>
        </a:prstGeom>
        <a:solidFill xmlns:a="http://schemas.openxmlformats.org/drawingml/2006/main">
          <a:srgbClr val="FFC000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ZA" sz="1100" b="1" u="sng">
              <a:solidFill>
                <a:sysClr val="windowText" lastClr="000000">
                  <a:lumMod val="95000"/>
                  <a:lumOff val="5000"/>
                </a:sysClr>
              </a:solidFill>
            </a:rPr>
            <a:t>YEAR </a:t>
          </a:r>
          <a:r>
            <a:rPr lang="en-ZA" sz="1100" b="1" u="sng" baseline="0">
              <a:solidFill>
                <a:sysClr val="windowText" lastClr="000000">
                  <a:lumMod val="95000"/>
                  <a:lumOff val="5000"/>
                </a:sysClr>
              </a:solidFill>
            </a:rPr>
            <a:t> ON YEA</a:t>
          </a:r>
          <a:r>
            <a:rPr lang="en-ZA" sz="1100" b="1" u="sng">
              <a:solidFill>
                <a:sysClr val="windowText" lastClr="000000">
                  <a:lumMod val="95000"/>
                  <a:lumOff val="5000"/>
                </a:sysClr>
              </a:solidFill>
            </a:rPr>
            <a:t>R GROWTH RATE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24</xdr:row>
      <xdr:rowOff>19050</xdr:rowOff>
    </xdr:from>
    <xdr:to>
      <xdr:col>7</xdr:col>
      <xdr:colOff>85725</xdr:colOff>
      <xdr:row>43</xdr:row>
      <xdr:rowOff>38100</xdr:rowOff>
    </xdr:to>
    <xdr:graphicFrame macro="">
      <xdr:nvGraphicFramePr>
        <xdr:cNvPr id="3518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133350</xdr:colOff>
      <xdr:row>24</xdr:row>
      <xdr:rowOff>28575</xdr:rowOff>
    </xdr:from>
    <xdr:to>
      <xdr:col>13</xdr:col>
      <xdr:colOff>628650</xdr:colOff>
      <xdr:row>43</xdr:row>
      <xdr:rowOff>28575</xdr:rowOff>
    </xdr:to>
    <xdr:graphicFrame macro="">
      <xdr:nvGraphicFramePr>
        <xdr:cNvPr id="3518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123825</xdr:colOff>
      <xdr:row>43</xdr:row>
      <xdr:rowOff>123825</xdr:rowOff>
    </xdr:from>
    <xdr:to>
      <xdr:col>7</xdr:col>
      <xdr:colOff>76200</xdr:colOff>
      <xdr:row>63</xdr:row>
      <xdr:rowOff>76200</xdr:rowOff>
    </xdr:to>
    <xdr:graphicFrame macro="">
      <xdr:nvGraphicFramePr>
        <xdr:cNvPr id="3519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104775</xdr:colOff>
      <xdr:row>64</xdr:row>
      <xdr:rowOff>0</xdr:rowOff>
    </xdr:from>
    <xdr:to>
      <xdr:col>7</xdr:col>
      <xdr:colOff>57150</xdr:colOff>
      <xdr:row>83</xdr:row>
      <xdr:rowOff>47625</xdr:rowOff>
    </xdr:to>
    <xdr:graphicFrame macro="">
      <xdr:nvGraphicFramePr>
        <xdr:cNvPr id="35191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76200</xdr:colOff>
      <xdr:row>83</xdr:row>
      <xdr:rowOff>123825</xdr:rowOff>
    </xdr:from>
    <xdr:to>
      <xdr:col>7</xdr:col>
      <xdr:colOff>85725</xdr:colOff>
      <xdr:row>104</xdr:row>
      <xdr:rowOff>19050</xdr:rowOff>
    </xdr:to>
    <xdr:graphicFrame macro="">
      <xdr:nvGraphicFramePr>
        <xdr:cNvPr id="3519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123825</xdr:colOff>
      <xdr:row>43</xdr:row>
      <xdr:rowOff>152400</xdr:rowOff>
    </xdr:from>
    <xdr:to>
      <xdr:col>13</xdr:col>
      <xdr:colOff>714375</xdr:colOff>
      <xdr:row>63</xdr:row>
      <xdr:rowOff>95250</xdr:rowOff>
    </xdr:to>
    <xdr:graphicFrame macro="">
      <xdr:nvGraphicFramePr>
        <xdr:cNvPr id="35193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152400</xdr:colOff>
      <xdr:row>64</xdr:row>
      <xdr:rowOff>0</xdr:rowOff>
    </xdr:from>
    <xdr:to>
      <xdr:col>13</xdr:col>
      <xdr:colOff>695325</xdr:colOff>
      <xdr:row>83</xdr:row>
      <xdr:rowOff>47625</xdr:rowOff>
    </xdr:to>
    <xdr:graphicFrame macro="">
      <xdr:nvGraphicFramePr>
        <xdr:cNvPr id="35194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161925</xdr:colOff>
      <xdr:row>83</xdr:row>
      <xdr:rowOff>133350</xdr:rowOff>
    </xdr:from>
    <xdr:to>
      <xdr:col>13</xdr:col>
      <xdr:colOff>676275</xdr:colOff>
      <xdr:row>104</xdr:row>
      <xdr:rowOff>28575</xdr:rowOff>
    </xdr:to>
    <xdr:graphicFrame macro="">
      <xdr:nvGraphicFramePr>
        <xdr:cNvPr id="35195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581025</xdr:colOff>
      <xdr:row>0</xdr:row>
      <xdr:rowOff>142875</xdr:rowOff>
    </xdr:from>
    <xdr:to>
      <xdr:col>1</xdr:col>
      <xdr:colOff>285749</xdr:colOff>
      <xdr:row>0</xdr:row>
      <xdr:rowOff>600075</xdr:rowOff>
    </xdr:to>
    <xdr:sp macro="" textlink="">
      <xdr:nvSpPr>
        <xdr:cNvPr id="10" name="Left Arrow 9">
          <a:hlinkClick xmlns:r="http://schemas.openxmlformats.org/officeDocument/2006/relationships" r:id="rId9"/>
        </xdr:cNvPr>
        <xdr:cNvSpPr/>
      </xdr:nvSpPr>
      <xdr:spPr>
        <a:xfrm>
          <a:off x="581025" y="142875"/>
          <a:ext cx="695324" cy="457200"/>
        </a:xfrm>
        <a:prstGeom prst="leftArrow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ZA" sz="1200" b="1" cap="none" spc="0">
            <a:ln w="18000">
              <a:noFill/>
              <a:prstDash val="solid"/>
              <a:miter lim="800000"/>
            </a:ln>
            <a:solidFill>
              <a:schemeClr val="bg1">
                <a:lumMod val="95000"/>
              </a:schemeClr>
            </a:solidFill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85</xdr:row>
      <xdr:rowOff>38100</xdr:rowOff>
    </xdr:from>
    <xdr:to>
      <xdr:col>10</xdr:col>
      <xdr:colOff>0</xdr:colOff>
      <xdr:row>112</xdr:row>
      <xdr:rowOff>142875</xdr:rowOff>
    </xdr:to>
    <xdr:graphicFrame macro="">
      <xdr:nvGraphicFramePr>
        <xdr:cNvPr id="4440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104775</xdr:colOff>
      <xdr:row>85</xdr:row>
      <xdr:rowOff>28575</xdr:rowOff>
    </xdr:from>
    <xdr:to>
      <xdr:col>16</xdr:col>
      <xdr:colOff>790575</xdr:colOff>
      <xdr:row>113</xdr:row>
      <xdr:rowOff>0</xdr:rowOff>
    </xdr:to>
    <xdr:graphicFrame macro="">
      <xdr:nvGraphicFramePr>
        <xdr:cNvPr id="4440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123825</xdr:colOff>
      <xdr:row>113</xdr:row>
      <xdr:rowOff>133350</xdr:rowOff>
    </xdr:from>
    <xdr:to>
      <xdr:col>10</xdr:col>
      <xdr:colOff>0</xdr:colOff>
      <xdr:row>141</xdr:row>
      <xdr:rowOff>38100</xdr:rowOff>
    </xdr:to>
    <xdr:graphicFrame macro="">
      <xdr:nvGraphicFramePr>
        <xdr:cNvPr id="4440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133350</xdr:colOff>
      <xdr:row>142</xdr:row>
      <xdr:rowOff>161925</xdr:rowOff>
    </xdr:from>
    <xdr:to>
      <xdr:col>10</xdr:col>
      <xdr:colOff>0</xdr:colOff>
      <xdr:row>170</xdr:row>
      <xdr:rowOff>95250</xdr:rowOff>
    </xdr:to>
    <xdr:graphicFrame macro="">
      <xdr:nvGraphicFramePr>
        <xdr:cNvPr id="4440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142875</xdr:colOff>
      <xdr:row>171</xdr:row>
      <xdr:rowOff>133350</xdr:rowOff>
    </xdr:from>
    <xdr:to>
      <xdr:col>9</xdr:col>
      <xdr:colOff>742950</xdr:colOff>
      <xdr:row>203</xdr:row>
      <xdr:rowOff>133350</xdr:rowOff>
    </xdr:to>
    <xdr:graphicFrame macro="">
      <xdr:nvGraphicFramePr>
        <xdr:cNvPr id="4440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104775</xdr:colOff>
      <xdr:row>113</xdr:row>
      <xdr:rowOff>152400</xdr:rowOff>
    </xdr:from>
    <xdr:to>
      <xdr:col>17</xdr:col>
      <xdr:colOff>0</xdr:colOff>
      <xdr:row>141</xdr:row>
      <xdr:rowOff>47625</xdr:rowOff>
    </xdr:to>
    <xdr:graphicFrame macro="">
      <xdr:nvGraphicFramePr>
        <xdr:cNvPr id="4440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95250</xdr:colOff>
      <xdr:row>143</xdr:row>
      <xdr:rowOff>0</xdr:rowOff>
    </xdr:from>
    <xdr:to>
      <xdr:col>16</xdr:col>
      <xdr:colOff>771525</xdr:colOff>
      <xdr:row>170</xdr:row>
      <xdr:rowOff>85725</xdr:rowOff>
    </xdr:to>
    <xdr:graphicFrame macro="">
      <xdr:nvGraphicFramePr>
        <xdr:cNvPr id="4440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66675</xdr:colOff>
      <xdr:row>171</xdr:row>
      <xdr:rowOff>161925</xdr:rowOff>
    </xdr:from>
    <xdr:to>
      <xdr:col>16</xdr:col>
      <xdr:colOff>790575</xdr:colOff>
      <xdr:row>203</xdr:row>
      <xdr:rowOff>95250</xdr:rowOff>
    </xdr:to>
    <xdr:graphicFrame macro="">
      <xdr:nvGraphicFramePr>
        <xdr:cNvPr id="4440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381000</xdr:colOff>
      <xdr:row>0</xdr:row>
      <xdr:rowOff>104775</xdr:rowOff>
    </xdr:from>
    <xdr:to>
      <xdr:col>1</xdr:col>
      <xdr:colOff>85724</xdr:colOff>
      <xdr:row>0</xdr:row>
      <xdr:rowOff>561975</xdr:rowOff>
    </xdr:to>
    <xdr:sp macro="" textlink="">
      <xdr:nvSpPr>
        <xdr:cNvPr id="10" name="Left Arrow 9">
          <a:hlinkClick xmlns:r="http://schemas.openxmlformats.org/officeDocument/2006/relationships" r:id="rId9"/>
        </xdr:cNvPr>
        <xdr:cNvSpPr/>
      </xdr:nvSpPr>
      <xdr:spPr>
        <a:xfrm>
          <a:off x="381000" y="104775"/>
          <a:ext cx="695324" cy="457200"/>
        </a:xfrm>
        <a:prstGeom prst="leftArrow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ZA" sz="1200" b="1" cap="none" spc="0">
            <a:ln w="18000">
              <a:noFill/>
              <a:prstDash val="solid"/>
              <a:miter lim="800000"/>
            </a:ln>
            <a:solidFill>
              <a:schemeClr val="bg1">
                <a:lumMod val="95000"/>
              </a:schemeClr>
            </a:solidFill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24</xdr:row>
      <xdr:rowOff>47625</xdr:rowOff>
    </xdr:from>
    <xdr:to>
      <xdr:col>7</xdr:col>
      <xdr:colOff>304800</xdr:colOff>
      <xdr:row>42</xdr:row>
      <xdr:rowOff>133350</xdr:rowOff>
    </xdr:to>
    <xdr:graphicFrame macro="">
      <xdr:nvGraphicFramePr>
        <xdr:cNvPr id="536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438150</xdr:colOff>
      <xdr:row>24</xdr:row>
      <xdr:rowOff>57150</xdr:rowOff>
    </xdr:from>
    <xdr:to>
      <xdr:col>14</xdr:col>
      <xdr:colOff>457200</xdr:colOff>
      <xdr:row>42</xdr:row>
      <xdr:rowOff>142875</xdr:rowOff>
    </xdr:to>
    <xdr:graphicFrame macro="">
      <xdr:nvGraphicFramePr>
        <xdr:cNvPr id="5364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171450</xdr:colOff>
      <xdr:row>43</xdr:row>
      <xdr:rowOff>85725</xdr:rowOff>
    </xdr:from>
    <xdr:to>
      <xdr:col>7</xdr:col>
      <xdr:colOff>285750</xdr:colOff>
      <xdr:row>62</xdr:row>
      <xdr:rowOff>76200</xdr:rowOff>
    </xdr:to>
    <xdr:graphicFrame macro="">
      <xdr:nvGraphicFramePr>
        <xdr:cNvPr id="5364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161925</xdr:colOff>
      <xdr:row>63</xdr:row>
      <xdr:rowOff>38100</xdr:rowOff>
    </xdr:from>
    <xdr:to>
      <xdr:col>7</xdr:col>
      <xdr:colOff>304800</xdr:colOff>
      <xdr:row>81</xdr:row>
      <xdr:rowOff>114300</xdr:rowOff>
    </xdr:to>
    <xdr:graphicFrame macro="">
      <xdr:nvGraphicFramePr>
        <xdr:cNvPr id="5364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180975</xdr:colOff>
      <xdr:row>82</xdr:row>
      <xdr:rowOff>161925</xdr:rowOff>
    </xdr:from>
    <xdr:to>
      <xdr:col>7</xdr:col>
      <xdr:colOff>276225</xdr:colOff>
      <xdr:row>101</xdr:row>
      <xdr:rowOff>161925</xdr:rowOff>
    </xdr:to>
    <xdr:graphicFrame macro="">
      <xdr:nvGraphicFramePr>
        <xdr:cNvPr id="5364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400050</xdr:colOff>
      <xdr:row>43</xdr:row>
      <xdr:rowOff>95250</xdr:rowOff>
    </xdr:from>
    <xdr:to>
      <xdr:col>14</xdr:col>
      <xdr:colOff>447675</xdr:colOff>
      <xdr:row>62</xdr:row>
      <xdr:rowOff>57150</xdr:rowOff>
    </xdr:to>
    <xdr:graphicFrame macro="">
      <xdr:nvGraphicFramePr>
        <xdr:cNvPr id="53650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419100</xdr:colOff>
      <xdr:row>63</xdr:row>
      <xdr:rowOff>57150</xdr:rowOff>
    </xdr:from>
    <xdr:to>
      <xdr:col>14</xdr:col>
      <xdr:colOff>457200</xdr:colOff>
      <xdr:row>81</xdr:row>
      <xdr:rowOff>123825</xdr:rowOff>
    </xdr:to>
    <xdr:graphicFrame macro="">
      <xdr:nvGraphicFramePr>
        <xdr:cNvPr id="5365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438150</xdr:colOff>
      <xdr:row>83</xdr:row>
      <xdr:rowOff>0</xdr:rowOff>
    </xdr:from>
    <xdr:to>
      <xdr:col>14</xdr:col>
      <xdr:colOff>533400</xdr:colOff>
      <xdr:row>101</xdr:row>
      <xdr:rowOff>142875</xdr:rowOff>
    </xdr:to>
    <xdr:graphicFrame macro="">
      <xdr:nvGraphicFramePr>
        <xdr:cNvPr id="53652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628650</xdr:colOff>
      <xdr:row>0</xdr:row>
      <xdr:rowOff>85725</xdr:rowOff>
    </xdr:from>
    <xdr:to>
      <xdr:col>1</xdr:col>
      <xdr:colOff>638174</xdr:colOff>
      <xdr:row>0</xdr:row>
      <xdr:rowOff>542925</xdr:rowOff>
    </xdr:to>
    <xdr:sp macro="" textlink="">
      <xdr:nvSpPr>
        <xdr:cNvPr id="10" name="Left Arrow 9">
          <a:hlinkClick xmlns:r="http://schemas.openxmlformats.org/officeDocument/2006/relationships" r:id="rId9"/>
        </xdr:cNvPr>
        <xdr:cNvSpPr/>
      </xdr:nvSpPr>
      <xdr:spPr>
        <a:xfrm>
          <a:off x="628650" y="85725"/>
          <a:ext cx="695324" cy="457200"/>
        </a:xfrm>
        <a:prstGeom prst="leftArrow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ZA" sz="1200" b="1" cap="none" spc="0">
            <a:ln w="18000">
              <a:noFill/>
              <a:prstDash val="solid"/>
              <a:miter lim="800000"/>
            </a:ln>
            <a:solidFill>
              <a:schemeClr val="bg1">
                <a:lumMod val="95000"/>
              </a:schemeClr>
            </a:solidFill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zoomScale="110" zoomScaleNormal="110" workbookViewId="0">
      <selection sqref="A1:A26"/>
    </sheetView>
  </sheetViews>
  <sheetFormatPr defaultRowHeight="12.75" x14ac:dyDescent="0.2"/>
  <cols>
    <col min="2" max="2" width="76.375" customWidth="1"/>
    <col min="3" max="3" width="5.25" customWidth="1"/>
  </cols>
  <sheetData>
    <row r="1" spans="1:10" ht="15.75" customHeight="1" x14ac:dyDescent="0.2">
      <c r="A1" s="200"/>
      <c r="B1" s="176" t="s">
        <v>201</v>
      </c>
      <c r="C1" s="203"/>
      <c r="D1" s="177"/>
      <c r="E1" s="177"/>
      <c r="F1" s="177"/>
      <c r="G1" s="177"/>
      <c r="H1" s="177"/>
      <c r="I1" s="177"/>
      <c r="J1" s="178"/>
    </row>
    <row r="2" spans="1:10" ht="15.75" customHeight="1" x14ac:dyDescent="0.2">
      <c r="A2" s="201"/>
      <c r="B2" s="127"/>
      <c r="C2" s="204"/>
      <c r="D2" s="179"/>
      <c r="E2" s="179"/>
      <c r="F2" s="179"/>
      <c r="G2" s="179"/>
      <c r="H2" s="179"/>
      <c r="I2" s="179"/>
      <c r="J2" s="180"/>
    </row>
    <row r="3" spans="1:10" ht="15.75" customHeight="1" x14ac:dyDescent="0.2">
      <c r="A3" s="201"/>
      <c r="B3" s="128" t="s">
        <v>202</v>
      </c>
      <c r="C3" s="204"/>
      <c r="D3" s="179"/>
      <c r="E3" s="179"/>
      <c r="F3" s="179"/>
      <c r="G3" s="179"/>
      <c r="H3" s="179"/>
      <c r="I3" s="179"/>
      <c r="J3" s="180"/>
    </row>
    <row r="4" spans="1:10" ht="15.75" customHeight="1" x14ac:dyDescent="0.2">
      <c r="A4" s="201"/>
      <c r="B4" s="127"/>
      <c r="C4" s="204"/>
      <c r="D4" s="179"/>
      <c r="E4" s="179"/>
      <c r="F4" s="179"/>
      <c r="G4" s="179"/>
      <c r="H4" s="179"/>
      <c r="I4" s="179"/>
      <c r="J4" s="180"/>
    </row>
    <row r="5" spans="1:10" ht="15.75" customHeight="1" x14ac:dyDescent="0.2">
      <c r="A5" s="201"/>
      <c r="B5" s="128" t="s">
        <v>20</v>
      </c>
      <c r="C5" s="204"/>
      <c r="D5" s="179"/>
      <c r="E5" s="179"/>
      <c r="F5" s="179"/>
      <c r="G5" s="179"/>
      <c r="H5" s="179"/>
      <c r="I5" s="179"/>
      <c r="J5" s="180"/>
    </row>
    <row r="6" spans="1:10" ht="15.75" customHeight="1" x14ac:dyDescent="0.2">
      <c r="A6" s="201"/>
      <c r="B6" s="127"/>
      <c r="C6" s="204"/>
      <c r="D6" s="179"/>
      <c r="E6" s="179"/>
      <c r="F6" s="179"/>
      <c r="G6" s="179"/>
      <c r="H6" s="179"/>
      <c r="I6" s="179"/>
      <c r="J6" s="180"/>
    </row>
    <row r="7" spans="1:10" ht="15.75" customHeight="1" x14ac:dyDescent="0.2">
      <c r="A7" s="201"/>
      <c r="B7" s="128" t="s">
        <v>203</v>
      </c>
      <c r="C7" s="204"/>
      <c r="D7" s="179"/>
      <c r="E7" s="179"/>
      <c r="F7" s="179"/>
      <c r="G7" s="179"/>
      <c r="H7" s="179"/>
      <c r="I7" s="179"/>
      <c r="J7" s="180"/>
    </row>
    <row r="8" spans="1:10" ht="15.75" customHeight="1" x14ac:dyDescent="0.2">
      <c r="A8" s="201"/>
      <c r="B8" s="127"/>
      <c r="C8" s="204"/>
      <c r="D8" s="179"/>
      <c r="E8" s="179"/>
      <c r="F8" s="179"/>
      <c r="G8" s="179"/>
      <c r="H8" s="179"/>
      <c r="I8" s="179"/>
      <c r="J8" s="180"/>
    </row>
    <row r="9" spans="1:10" ht="15.75" customHeight="1" x14ac:dyDescent="0.2">
      <c r="A9" s="201"/>
      <c r="B9" s="128" t="s">
        <v>94</v>
      </c>
      <c r="C9" s="204"/>
      <c r="D9" s="179"/>
      <c r="E9" s="179"/>
      <c r="F9" s="179"/>
      <c r="G9" s="179"/>
      <c r="H9" s="179"/>
      <c r="I9" s="179"/>
      <c r="J9" s="180"/>
    </row>
    <row r="10" spans="1:10" ht="15.75" customHeight="1" x14ac:dyDescent="0.2">
      <c r="A10" s="201"/>
      <c r="B10" s="127"/>
      <c r="C10" s="204"/>
      <c r="D10" s="179"/>
      <c r="E10" s="179"/>
      <c r="F10" s="179"/>
      <c r="G10" s="179"/>
      <c r="H10" s="179"/>
      <c r="I10" s="179"/>
      <c r="J10" s="180"/>
    </row>
    <row r="11" spans="1:10" ht="15.75" customHeight="1" x14ac:dyDescent="0.2">
      <c r="A11" s="201"/>
      <c r="B11" s="128" t="s">
        <v>206</v>
      </c>
      <c r="C11" s="204"/>
      <c r="D11" s="179"/>
      <c r="E11" s="179"/>
      <c r="F11" s="179"/>
      <c r="G11" s="179"/>
      <c r="H11" s="179"/>
      <c r="I11" s="179"/>
      <c r="J11" s="180"/>
    </row>
    <row r="12" spans="1:10" ht="15.75" customHeight="1" x14ac:dyDescent="0.2">
      <c r="A12" s="201"/>
      <c r="B12" s="127"/>
      <c r="C12" s="204"/>
      <c r="D12" s="179"/>
      <c r="E12" s="179"/>
      <c r="F12" s="179"/>
      <c r="G12" s="179"/>
      <c r="H12" s="179"/>
      <c r="I12" s="179"/>
      <c r="J12" s="180"/>
    </row>
    <row r="13" spans="1:10" ht="15.75" customHeight="1" x14ac:dyDescent="0.2">
      <c r="A13" s="201"/>
      <c r="B13" s="128" t="s">
        <v>190</v>
      </c>
      <c r="C13" s="204"/>
      <c r="D13" s="179"/>
      <c r="E13" s="179"/>
      <c r="F13" s="179"/>
      <c r="G13" s="179"/>
      <c r="H13" s="179"/>
      <c r="I13" s="179"/>
      <c r="J13" s="180"/>
    </row>
    <row r="14" spans="1:10" ht="15.75" customHeight="1" x14ac:dyDescent="0.2">
      <c r="A14" s="201"/>
      <c r="B14" s="127"/>
      <c r="C14" s="204"/>
      <c r="D14" s="179"/>
      <c r="E14" s="179"/>
      <c r="F14" s="179"/>
      <c r="G14" s="179"/>
      <c r="H14" s="179"/>
      <c r="I14" s="179"/>
      <c r="J14" s="180"/>
    </row>
    <row r="15" spans="1:10" ht="15.75" customHeight="1" x14ac:dyDescent="0.2">
      <c r="A15" s="201"/>
      <c r="B15" s="128" t="s">
        <v>191</v>
      </c>
      <c r="C15" s="204"/>
      <c r="D15" s="179"/>
      <c r="E15" s="179"/>
      <c r="F15" s="179"/>
      <c r="G15" s="179"/>
      <c r="H15" s="179"/>
      <c r="I15" s="179"/>
      <c r="J15" s="180"/>
    </row>
    <row r="16" spans="1:10" ht="15.75" customHeight="1" x14ac:dyDescent="0.2">
      <c r="A16" s="201"/>
      <c r="B16" s="128"/>
      <c r="C16" s="204"/>
      <c r="D16" s="179"/>
      <c r="E16" s="179"/>
      <c r="F16" s="179"/>
      <c r="G16" s="179"/>
      <c r="H16" s="179"/>
      <c r="I16" s="179"/>
      <c r="J16" s="180"/>
    </row>
    <row r="17" spans="1:10" ht="15.75" customHeight="1" x14ac:dyDescent="0.2">
      <c r="A17" s="201"/>
      <c r="B17" s="128" t="s">
        <v>193</v>
      </c>
      <c r="C17" s="204"/>
      <c r="D17" s="179"/>
      <c r="E17" s="179"/>
      <c r="F17" s="179"/>
      <c r="G17" s="179"/>
      <c r="H17" s="179"/>
      <c r="I17" s="179"/>
      <c r="J17" s="180"/>
    </row>
    <row r="18" spans="1:10" ht="15.75" customHeight="1" x14ac:dyDescent="0.2">
      <c r="A18" s="201"/>
      <c r="B18" s="128"/>
      <c r="C18" s="204"/>
      <c r="D18" s="189" t="s">
        <v>95</v>
      </c>
      <c r="E18" s="190"/>
      <c r="F18" s="179"/>
      <c r="G18" s="179"/>
      <c r="H18" s="179"/>
      <c r="I18" s="179"/>
      <c r="J18" s="180"/>
    </row>
    <row r="19" spans="1:10" ht="15.75" customHeight="1" x14ac:dyDescent="0.2">
      <c r="A19" s="201"/>
      <c r="B19" s="128" t="s">
        <v>204</v>
      </c>
      <c r="C19" s="204"/>
      <c r="D19" s="179"/>
      <c r="E19" s="179"/>
      <c r="F19" s="179"/>
      <c r="G19" s="179"/>
      <c r="H19" s="179"/>
      <c r="I19" s="179"/>
      <c r="J19" s="180"/>
    </row>
    <row r="20" spans="1:10" ht="15.75" customHeight="1" x14ac:dyDescent="0.2">
      <c r="A20" s="201"/>
      <c r="B20" s="128"/>
      <c r="C20" s="204"/>
      <c r="D20" s="179" t="s">
        <v>97</v>
      </c>
      <c r="E20" s="179"/>
      <c r="F20" s="179"/>
      <c r="G20" s="179"/>
      <c r="H20" s="179"/>
      <c r="I20" s="179"/>
      <c r="J20" s="180"/>
    </row>
    <row r="21" spans="1:10" ht="15.75" customHeight="1" x14ac:dyDescent="0.2">
      <c r="A21" s="201"/>
      <c r="B21" s="128" t="s">
        <v>205</v>
      </c>
      <c r="C21" s="204"/>
      <c r="D21" s="179"/>
      <c r="E21" s="179"/>
      <c r="F21" s="179"/>
      <c r="G21" s="179"/>
      <c r="H21" s="179"/>
      <c r="I21" s="179"/>
      <c r="J21" s="180"/>
    </row>
    <row r="22" spans="1:10" ht="15.75" customHeight="1" x14ac:dyDescent="0.2">
      <c r="A22" s="201"/>
      <c r="B22" s="127"/>
      <c r="C22" s="204"/>
      <c r="D22" s="179" t="s">
        <v>96</v>
      </c>
      <c r="E22" s="179"/>
      <c r="F22" s="179"/>
      <c r="G22" s="179"/>
      <c r="H22" s="179"/>
      <c r="I22" s="179"/>
      <c r="J22" s="180"/>
    </row>
    <row r="23" spans="1:10" ht="15.75" customHeight="1" x14ac:dyDescent="0.2">
      <c r="A23" s="201"/>
      <c r="B23" s="128" t="s">
        <v>93</v>
      </c>
      <c r="C23" s="204"/>
      <c r="D23" s="179"/>
      <c r="E23" s="179"/>
      <c r="F23" s="179"/>
      <c r="G23" s="179"/>
      <c r="H23" s="179"/>
      <c r="I23" s="179"/>
      <c r="J23" s="180"/>
    </row>
    <row r="24" spans="1:10" ht="15.75" customHeight="1" x14ac:dyDescent="0.2">
      <c r="A24" s="201"/>
      <c r="B24" s="128"/>
      <c r="C24" s="204"/>
      <c r="D24" s="179" t="s">
        <v>98</v>
      </c>
      <c r="E24" s="179"/>
      <c r="F24" s="179"/>
      <c r="G24" s="179"/>
      <c r="H24" s="179"/>
      <c r="I24" s="179"/>
      <c r="J24" s="180"/>
    </row>
    <row r="25" spans="1:10" ht="15.75" customHeight="1" x14ac:dyDescent="0.2">
      <c r="A25" s="201"/>
      <c r="B25" s="128" t="s">
        <v>101</v>
      </c>
      <c r="C25" s="204"/>
      <c r="D25" s="179"/>
      <c r="E25" s="179"/>
      <c r="F25" s="179"/>
      <c r="G25" s="179"/>
      <c r="H25" s="179"/>
      <c r="I25" s="179"/>
      <c r="J25" s="180"/>
    </row>
    <row r="26" spans="1:10" ht="15.75" customHeight="1" thickBot="1" x14ac:dyDescent="0.25">
      <c r="A26" s="202"/>
      <c r="B26" s="191"/>
      <c r="C26" s="205"/>
      <c r="D26" s="181"/>
      <c r="E26" s="181"/>
      <c r="F26" s="181"/>
      <c r="G26" s="181"/>
      <c r="H26" s="181"/>
      <c r="I26" s="181"/>
      <c r="J26" s="182"/>
    </row>
  </sheetData>
  <mergeCells count="2">
    <mergeCell ref="A1:A26"/>
    <mergeCell ref="C1:C26"/>
  </mergeCells>
  <hyperlinks>
    <hyperlink ref="B1" location="Annual!A1" display="Annual GDP and GDPR"/>
    <hyperlink ref="B3" location="Quarterly!A1" display="Quarterly GDP and GDPR"/>
    <hyperlink ref="B9" location="'Prov Contributions'!A1" display="Yearly Provincial Contribution Rates per Sector"/>
    <hyperlink ref="B11" location="'National Contributions'!A1" display="Yearly Provincial Sector as a % of National Sector GDP "/>
    <hyperlink ref="B15" location="Introduction!A1" display="Msunduzi Municipal Area GOS"/>
    <hyperlink ref="B17" location="'GOS RBay'!A1" display="Mthlatuze Municipal Area GOS"/>
    <hyperlink ref="B19" location="'GOS Port Shepstone'!A1" display="Hibiscus Coast Municipal GOS"/>
    <hyperlink ref="B21" location="'GOS Newcastle'!A1" display="Newcastle Municipal GOS"/>
    <hyperlink ref="B23" location="'Growth Rates'!A1" display="Comparitive Growth Rates"/>
    <hyperlink ref="B25" location="'Contr Rates'!A1" display="Comparitive Contribution Rates"/>
    <hyperlink ref="B5" location="'Growth Rates Annual'!A1" display="Year-on-Year Growth Rates per Sector"/>
    <hyperlink ref="B7" location="'Growth Rates Annualised'!A1" display="Annualised Quarterly Rates per Sector"/>
    <hyperlink ref="B13" location="'GOS Durban'!A1" display="Ethekwini Municipal Area GOS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workbookViewId="0"/>
  </sheetViews>
  <sheetFormatPr defaultRowHeight="12.75" x14ac:dyDescent="0.2"/>
  <cols>
    <col min="1" max="1" width="7.5" style="7" bestFit="1" customWidth="1"/>
    <col min="2" max="2" width="9" style="7" hidden="1" customWidth="1"/>
    <col min="3" max="3" width="16.5" style="7" hidden="1" customWidth="1"/>
    <col min="4" max="4" width="17.125" style="7" customWidth="1"/>
    <col min="5" max="5" width="15.5" style="7" bestFit="1" customWidth="1"/>
    <col min="6" max="6" width="13.75" style="7" hidden="1" customWidth="1"/>
    <col min="7" max="7" width="14.125" style="7" hidden="1" customWidth="1"/>
    <col min="8" max="8" width="10.375" style="7" hidden="1" customWidth="1"/>
    <col min="9" max="9" width="8" style="7" hidden="1" customWidth="1"/>
    <col min="10" max="10" width="7.875" style="7" hidden="1" customWidth="1"/>
    <col min="11" max="11" width="9.375" style="7" hidden="1" customWidth="1"/>
    <col min="12" max="12" width="11" hidden="1" customWidth="1"/>
    <col min="13" max="13" width="18.25" bestFit="1" customWidth="1"/>
    <col min="14" max="14" width="14.5" customWidth="1"/>
    <col min="15" max="15" width="12.5" customWidth="1"/>
    <col min="19" max="19" width="15.5" bestFit="1" customWidth="1"/>
  </cols>
  <sheetData>
    <row r="1" spans="1:20" ht="28.5" customHeight="1" thickBot="1" x14ac:dyDescent="0.25">
      <c r="D1" s="226" t="s">
        <v>193</v>
      </c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8"/>
    </row>
    <row r="2" spans="1:20" ht="39" thickBot="1" x14ac:dyDescent="0.25">
      <c r="C2" s="117" t="s">
        <v>60</v>
      </c>
      <c r="D2" s="125" t="s">
        <v>187</v>
      </c>
      <c r="E2" s="123" t="s">
        <v>188</v>
      </c>
      <c r="F2" s="123" t="s">
        <v>59</v>
      </c>
      <c r="G2" s="123" t="s">
        <v>58</v>
      </c>
      <c r="H2" s="123" t="s">
        <v>61</v>
      </c>
      <c r="I2" s="123" t="s">
        <v>62</v>
      </c>
      <c r="J2" s="123" t="s">
        <v>63</v>
      </c>
      <c r="K2" s="123" t="s">
        <v>64</v>
      </c>
      <c r="L2" s="123" t="s">
        <v>80</v>
      </c>
      <c r="M2" s="123" t="s">
        <v>194</v>
      </c>
      <c r="N2" s="123" t="s">
        <v>78</v>
      </c>
      <c r="O2" s="124" t="s">
        <v>79</v>
      </c>
    </row>
    <row r="3" spans="1:20" hidden="1" x14ac:dyDescent="0.2">
      <c r="A3" t="s">
        <v>53</v>
      </c>
      <c r="B3" s="7">
        <v>37676.73632361889</v>
      </c>
      <c r="C3" s="7">
        <v>228114.65100000001</v>
      </c>
      <c r="D3" s="118">
        <f>'GOS Durban'!D3</f>
        <v>111327435377.31465</v>
      </c>
      <c r="E3" s="118">
        <f>'GOS Durban'!E3</f>
        <v>18047006913.30056</v>
      </c>
    </row>
    <row r="4" spans="1:20" hidden="1" x14ac:dyDescent="0.2">
      <c r="A4" t="s">
        <v>54</v>
      </c>
      <c r="B4" s="7">
        <v>39785.998991779808</v>
      </c>
      <c r="C4" s="7">
        <v>237077.625</v>
      </c>
      <c r="D4" s="118">
        <f>'GOS Durban'!D4</f>
        <v>121082602031.46991</v>
      </c>
      <c r="E4" s="118">
        <f>'GOS Durban'!E4</f>
        <v>19989577483.659698</v>
      </c>
    </row>
    <row r="5" spans="1:20" hidden="1" x14ac:dyDescent="0.2">
      <c r="A5" t="s">
        <v>55</v>
      </c>
      <c r="B5" s="7">
        <v>40039.788367970163</v>
      </c>
      <c r="C5" s="7">
        <v>239764.666</v>
      </c>
      <c r="D5" s="118">
        <f>'GOS Durban'!D5</f>
        <v>122075765747.53899</v>
      </c>
      <c r="E5" s="118">
        <f>'GOS Durban'!E5</f>
        <v>20028728696.995758</v>
      </c>
    </row>
    <row r="6" spans="1:20" hidden="1" x14ac:dyDescent="0.2">
      <c r="A6" t="s">
        <v>52</v>
      </c>
      <c r="B6" s="7">
        <v>40074.592176024802</v>
      </c>
      <c r="C6" s="7">
        <v>242416.25599999999</v>
      </c>
      <c r="D6" s="118">
        <f>'GOS Durban'!D6</f>
        <v>121202924908.91542</v>
      </c>
      <c r="E6" s="118">
        <f>'GOS Durban'!E6</f>
        <v>19729736523.171951</v>
      </c>
    </row>
    <row r="7" spans="1:20" hidden="1" x14ac:dyDescent="0.2">
      <c r="A7" t="s">
        <v>49</v>
      </c>
      <c r="B7" s="7">
        <v>38164.553783353913</v>
      </c>
      <c r="C7" s="7">
        <v>234422.22595000002</v>
      </c>
      <c r="D7" s="118">
        <f>'GOS Durban'!D7</f>
        <v>131113266748.78006</v>
      </c>
      <c r="E7" s="118">
        <f>'GOS Durban'!E7</f>
        <v>20813249649.834637</v>
      </c>
      <c r="F7" s="119">
        <v>4118958622</v>
      </c>
      <c r="G7" s="119">
        <v>674878797</v>
      </c>
      <c r="H7" s="10">
        <f>E7/D7*100</f>
        <v>15.874251451391203</v>
      </c>
      <c r="I7" s="10">
        <f>G7/F7*100</f>
        <v>16.384694747729856</v>
      </c>
      <c r="J7" s="10">
        <f>D7/F7</f>
        <v>31.831654255637254</v>
      </c>
      <c r="K7" s="10">
        <f>E7/G7</f>
        <v>30.83998155276856</v>
      </c>
      <c r="M7" s="118">
        <f>E7*$L$26</f>
        <v>1289820030.9359016</v>
      </c>
    </row>
    <row r="8" spans="1:20" hidden="1" x14ac:dyDescent="0.2">
      <c r="A8" t="s">
        <v>50</v>
      </c>
      <c r="B8" s="7">
        <v>40899.509629239452</v>
      </c>
      <c r="C8" s="7">
        <v>246691.99999189001</v>
      </c>
      <c r="D8" s="118">
        <f>'GOS Durban'!D8</f>
        <v>146758636894.99323</v>
      </c>
      <c r="E8" s="118">
        <f>'GOS Durban'!E8</f>
        <v>23838800526.378548</v>
      </c>
      <c r="F8" s="119">
        <v>4128329079</v>
      </c>
      <c r="G8" s="119">
        <v>697677279</v>
      </c>
      <c r="H8" s="10">
        <f t="shared" ref="H8:H38" si="0">E8/D8*100</f>
        <v>16.243541798112616</v>
      </c>
      <c r="I8" s="10">
        <f t="shared" ref="I8:I37" si="1">G8/F8*100</f>
        <v>16.899749648082743</v>
      </c>
      <c r="J8" s="10">
        <f t="shared" ref="J8:K36" si="2">D8/F8</f>
        <v>35.549161437135815</v>
      </c>
      <c r="K8" s="10">
        <f t="shared" si="2"/>
        <v>34.168807332449404</v>
      </c>
      <c r="M8" s="118">
        <f t="shared" ref="M8:M30" si="3">E8*$L$26</f>
        <v>1477316754.9380095</v>
      </c>
      <c r="N8" s="10">
        <f>(M8-M7)/M7*100</f>
        <v>14.536657789851429</v>
      </c>
    </row>
    <row r="9" spans="1:20" hidden="1" x14ac:dyDescent="0.2">
      <c r="A9" t="s">
        <v>51</v>
      </c>
      <c r="B9" s="7">
        <v>40843.515709009815</v>
      </c>
      <c r="C9" s="7">
        <v>248774.73830440003</v>
      </c>
      <c r="D9" s="118">
        <f>'GOS Durban'!D9</f>
        <v>151565574484.21759</v>
      </c>
      <c r="E9" s="118">
        <f>'GOS Durban'!E9</f>
        <v>24303028000.046425</v>
      </c>
      <c r="F9" s="119">
        <v>4479766142</v>
      </c>
      <c r="G9" s="119">
        <v>748604188</v>
      </c>
      <c r="H9" s="10">
        <f t="shared" si="0"/>
        <v>16.034662279182058</v>
      </c>
      <c r="I9" s="10">
        <f t="shared" si="1"/>
        <v>16.71078722126741</v>
      </c>
      <c r="J9" s="10">
        <f t="shared" si="2"/>
        <v>33.833367564261032</v>
      </c>
      <c r="K9" s="10">
        <f t="shared" si="2"/>
        <v>32.464456370428998</v>
      </c>
      <c r="M9" s="118">
        <f t="shared" si="3"/>
        <v>1506085443.3706856</v>
      </c>
      <c r="N9" s="10">
        <f t="shared" ref="N9:N36" si="4">(M9-M8)/M8*100</f>
        <v>1.9473608714255228</v>
      </c>
    </row>
    <row r="10" spans="1:20" ht="13.5" hidden="1" thickBot="1" x14ac:dyDescent="0.25">
      <c r="A10" t="s">
        <v>48</v>
      </c>
      <c r="B10" s="7">
        <v>41049.652983244421</v>
      </c>
      <c r="C10" s="7">
        <v>252232.9458972</v>
      </c>
      <c r="D10" s="118">
        <f>'GOS Durban'!D10</f>
        <v>150107424872.00909</v>
      </c>
      <c r="E10" s="118">
        <f>'GOS Durban'!E10</f>
        <v>23980812578.644672</v>
      </c>
      <c r="F10" s="119">
        <v>4393645140</v>
      </c>
      <c r="G10" s="119">
        <v>741841930</v>
      </c>
      <c r="H10" s="10">
        <f t="shared" si="0"/>
        <v>15.975767087532281</v>
      </c>
      <c r="I10" s="10">
        <f t="shared" si="1"/>
        <v>16.884429815376485</v>
      </c>
      <c r="J10" s="10">
        <f t="shared" si="2"/>
        <v>34.164667397788321</v>
      </c>
      <c r="K10" s="10">
        <f t="shared" si="2"/>
        <v>32.326040910958852</v>
      </c>
      <c r="M10" s="118">
        <f t="shared" si="3"/>
        <v>1486117398.4093003</v>
      </c>
      <c r="N10" s="10">
        <f t="shared" si="4"/>
        <v>-1.3258241787860245</v>
      </c>
    </row>
    <row r="11" spans="1:20" ht="15.75" thickBot="1" x14ac:dyDescent="0.25">
      <c r="A11" t="str">
        <f>'GOS Durban'!A11</f>
        <v>2003q1</v>
      </c>
      <c r="B11" s="7">
        <v>39679.286244765506</v>
      </c>
      <c r="C11" s="7">
        <v>242968.67667019999</v>
      </c>
      <c r="D11" s="118">
        <f>'GOS Durban'!D11</f>
        <v>149755012000</v>
      </c>
      <c r="E11" s="118">
        <f>'GOS Durban'!E11</f>
        <v>24244053650.55595</v>
      </c>
      <c r="F11" s="119">
        <v>4324510166.1150007</v>
      </c>
      <c r="G11" s="119">
        <v>733454143.19999993</v>
      </c>
      <c r="H11" s="10">
        <f t="shared" si="0"/>
        <v>16.189143406135852</v>
      </c>
      <c r="I11" s="10">
        <f t="shared" si="1"/>
        <v>16.960398172885121</v>
      </c>
      <c r="J11" s="10">
        <f t="shared" si="2"/>
        <v>34.629358296672713</v>
      </c>
      <c r="K11" s="10">
        <f t="shared" si="2"/>
        <v>33.054627716439292</v>
      </c>
      <c r="M11" s="118">
        <f t="shared" si="3"/>
        <v>1502430737.9035442</v>
      </c>
      <c r="N11" s="10">
        <f t="shared" si="4"/>
        <v>1.097715396623794</v>
      </c>
      <c r="O11" s="10">
        <f>(M11-M7)/M7*100</f>
        <v>16.483749815342133</v>
      </c>
      <c r="R11" s="229" t="s">
        <v>162</v>
      </c>
      <c r="S11" s="230"/>
      <c r="T11" s="231"/>
    </row>
    <row r="12" spans="1:20" x14ac:dyDescent="0.2">
      <c r="A12" t="str">
        <f>'GOS Durban'!A12</f>
        <v>2003q2</v>
      </c>
      <c r="B12" s="7">
        <v>39679.286244765506</v>
      </c>
      <c r="C12" s="7">
        <v>242968.67667019999</v>
      </c>
      <c r="D12" s="118">
        <f>'GOS Durban'!D12</f>
        <v>158630931999.99997</v>
      </c>
      <c r="E12" s="118">
        <f>'GOS Durban'!E12</f>
        <v>26378383958.127831</v>
      </c>
      <c r="F12" s="119">
        <v>4344832650.1500006</v>
      </c>
      <c r="G12" s="119">
        <v>733104993.00000012</v>
      </c>
      <c r="H12" s="10">
        <f t="shared" si="0"/>
        <v>16.628777014389499</v>
      </c>
      <c r="I12" s="10">
        <f t="shared" si="1"/>
        <v>16.873031760491177</v>
      </c>
      <c r="J12" s="10">
        <f t="shared" si="2"/>
        <v>36.510251319926766</v>
      </c>
      <c r="K12" s="10">
        <f t="shared" si="2"/>
        <v>35.981727324189464</v>
      </c>
      <c r="M12" s="118">
        <f t="shared" si="3"/>
        <v>1634697540.5247133</v>
      </c>
      <c r="N12" s="10">
        <f t="shared" si="4"/>
        <v>8.8035208069378967</v>
      </c>
      <c r="O12" s="10">
        <f t="shared" ref="O12:O36" si="5">(M12-M8)/M8*100</f>
        <v>10.653151063280788</v>
      </c>
      <c r="R12" s="7">
        <v>2001</v>
      </c>
    </row>
    <row r="13" spans="1:20" x14ac:dyDescent="0.2">
      <c r="A13" t="str">
        <f>'GOS Durban'!A13</f>
        <v>2003q3</v>
      </c>
      <c r="B13" s="7">
        <v>39679.286244765506</v>
      </c>
      <c r="C13" s="7">
        <v>242968.67667019999</v>
      </c>
      <c r="D13" s="118">
        <f>'GOS Durban'!D13</f>
        <v>160430738000</v>
      </c>
      <c r="E13" s="118">
        <f>'GOS Durban'!E13</f>
        <v>26265908701.840115</v>
      </c>
      <c r="F13" s="119">
        <v>4469507962.3999996</v>
      </c>
      <c r="G13" s="119">
        <v>755965791.00000012</v>
      </c>
      <c r="H13" s="10">
        <f t="shared" si="0"/>
        <v>16.372117356862194</v>
      </c>
      <c r="I13" s="10">
        <f t="shared" si="1"/>
        <v>16.913848176569036</v>
      </c>
      <c r="J13" s="10">
        <f t="shared" si="2"/>
        <v>35.894496519445333</v>
      </c>
      <c r="K13" s="10">
        <f t="shared" si="2"/>
        <v>34.744837682529621</v>
      </c>
      <c r="M13" s="118">
        <f t="shared" si="3"/>
        <v>1627727324.8695285</v>
      </c>
      <c r="N13" s="10">
        <f t="shared" si="4"/>
        <v>-0.42639176253653699</v>
      </c>
      <c r="O13" s="10">
        <f t="shared" si="5"/>
        <v>8.0766919323383846</v>
      </c>
      <c r="R13" s="7">
        <f>R12+1</f>
        <v>2002</v>
      </c>
      <c r="S13" s="154">
        <f>SUM(M7:M10)</f>
        <v>5759339627.6538963</v>
      </c>
    </row>
    <row r="14" spans="1:20" x14ac:dyDescent="0.2">
      <c r="A14" t="str">
        <f>'GOS Durban'!A14</f>
        <v>2003q4</v>
      </c>
      <c r="B14" s="7">
        <v>39679.286244765506</v>
      </c>
      <c r="C14" s="7">
        <v>242968.67667019999</v>
      </c>
      <c r="D14" s="118">
        <f>'GOS Durban'!D14</f>
        <v>154932418000</v>
      </c>
      <c r="E14" s="118">
        <f>'GOS Durban'!E14</f>
        <v>25299339348.741631</v>
      </c>
      <c r="F14" s="119">
        <v>4792454884.6540003</v>
      </c>
      <c r="G14" s="119">
        <v>792421454</v>
      </c>
      <c r="H14" s="10">
        <f t="shared" si="0"/>
        <v>16.329274192791356</v>
      </c>
      <c r="I14" s="10">
        <f t="shared" si="1"/>
        <v>16.534771282613971</v>
      </c>
      <c r="J14" s="10">
        <f t="shared" si="2"/>
        <v>32.32840407034643</v>
      </c>
      <c r="K14" s="10">
        <f t="shared" si="2"/>
        <v>31.926620892247612</v>
      </c>
      <c r="M14" s="118">
        <f t="shared" si="3"/>
        <v>1567827956.2514672</v>
      </c>
      <c r="N14" s="10">
        <f t="shared" si="4"/>
        <v>-3.6799387528167573</v>
      </c>
      <c r="O14" s="10">
        <f t="shared" si="5"/>
        <v>5.4982572661909259</v>
      </c>
      <c r="R14" s="7">
        <f t="shared" ref="R14:R24" si="6">R13+1</f>
        <v>2003</v>
      </c>
      <c r="S14" s="154">
        <f>SUM(M11:M14)</f>
        <v>6332683559.5492535</v>
      </c>
      <c r="T14" s="10">
        <f>(S14-S13)/S13*100</f>
        <v>9.9550290304534865</v>
      </c>
    </row>
    <row r="15" spans="1:20" x14ac:dyDescent="0.2">
      <c r="A15" t="str">
        <f>'GOS Durban'!A15</f>
        <v>2004q1</v>
      </c>
      <c r="B15" s="7">
        <v>39679.286244765506</v>
      </c>
      <c r="C15" s="7">
        <v>242968.67667019999</v>
      </c>
      <c r="D15" s="118">
        <f>'GOS Durban'!D15</f>
        <v>161952871000</v>
      </c>
      <c r="E15" s="118">
        <f>'GOS Durban'!E15</f>
        <v>26334294143.629166</v>
      </c>
      <c r="F15" s="119">
        <v>4499340550.9499998</v>
      </c>
      <c r="G15" s="119">
        <v>735941631.61000013</v>
      </c>
      <c r="H15" s="10">
        <f t="shared" si="0"/>
        <v>16.260467616921201</v>
      </c>
      <c r="I15" s="10">
        <f t="shared" si="1"/>
        <v>16.356655453755593</v>
      </c>
      <c r="J15" s="10">
        <f t="shared" si="2"/>
        <v>35.99480171951086</v>
      </c>
      <c r="K15" s="10">
        <f t="shared" si="2"/>
        <v>35.78312873266637</v>
      </c>
      <c r="M15" s="118">
        <f t="shared" si="3"/>
        <v>1631965246.1037371</v>
      </c>
      <c r="N15" s="10">
        <f t="shared" si="4"/>
        <v>4.0908372373724138</v>
      </c>
      <c r="O15" s="10">
        <f t="shared" si="5"/>
        <v>8.6216625453857709</v>
      </c>
      <c r="R15" s="7">
        <f t="shared" si="6"/>
        <v>2004</v>
      </c>
      <c r="S15" s="154">
        <f>SUM(M15:M18)</f>
        <v>6996196193.0146055</v>
      </c>
      <c r="T15" s="10">
        <f t="shared" ref="T15:T21" si="7">(S15-S14)/S14*100</f>
        <v>10.477590222628768</v>
      </c>
    </row>
    <row r="16" spans="1:20" x14ac:dyDescent="0.2">
      <c r="A16" t="str">
        <f>'GOS Durban'!A16</f>
        <v>2004q2</v>
      </c>
      <c r="B16" s="7">
        <v>39679.286244765506</v>
      </c>
      <c r="C16" s="7">
        <v>242968.67667019999</v>
      </c>
      <c r="D16" s="118">
        <f>'GOS Durban'!D16</f>
        <v>172153283000</v>
      </c>
      <c r="E16" s="118">
        <f>'GOS Durban'!E16</f>
        <v>28589934636.633373</v>
      </c>
      <c r="F16" s="119">
        <v>4543677182.2600002</v>
      </c>
      <c r="G16" s="119">
        <v>765181765.9000001</v>
      </c>
      <c r="H16" s="10">
        <f t="shared" si="0"/>
        <v>16.607254963957541</v>
      </c>
      <c r="I16" s="10">
        <f t="shared" si="1"/>
        <v>16.8405838532614</v>
      </c>
      <c r="J16" s="10">
        <f t="shared" si="2"/>
        <v>37.888537432223977</v>
      </c>
      <c r="K16" s="10">
        <f t="shared" si="2"/>
        <v>37.363585896491067</v>
      </c>
      <c r="M16" s="118">
        <f t="shared" si="3"/>
        <v>1771749774.6811895</v>
      </c>
      <c r="N16" s="10">
        <f t="shared" si="4"/>
        <v>8.5654108695747873</v>
      </c>
      <c r="O16" s="10">
        <f t="shared" si="5"/>
        <v>8.3839505938501961</v>
      </c>
      <c r="R16" s="7">
        <f t="shared" si="6"/>
        <v>2005</v>
      </c>
      <c r="S16" s="154">
        <f>SUM(M19:M22)</f>
        <v>7681743147.8408031</v>
      </c>
      <c r="T16" s="10">
        <f t="shared" si="7"/>
        <v>9.7988526323873835</v>
      </c>
    </row>
    <row r="17" spans="1:20" x14ac:dyDescent="0.2">
      <c r="A17" t="str">
        <f>'GOS Durban'!A17</f>
        <v>2004q3</v>
      </c>
      <c r="B17" s="7">
        <v>39679.286244765506</v>
      </c>
      <c r="C17" s="7">
        <v>242968.67667019999</v>
      </c>
      <c r="D17" s="118">
        <f>'GOS Durban'!D17</f>
        <v>180297173000</v>
      </c>
      <c r="E17" s="118">
        <f>'GOS Durban'!E17</f>
        <v>29683853002.889915</v>
      </c>
      <c r="F17" s="119">
        <v>4775490888.2999992</v>
      </c>
      <c r="G17" s="119">
        <v>793665970.39999986</v>
      </c>
      <c r="H17" s="10">
        <f t="shared" si="0"/>
        <v>16.463848272812307</v>
      </c>
      <c r="I17" s="10">
        <f t="shared" si="1"/>
        <v>16.619568311699421</v>
      </c>
      <c r="J17" s="10">
        <f t="shared" si="2"/>
        <v>37.754688935064223</v>
      </c>
      <c r="K17" s="10">
        <f t="shared" si="2"/>
        <v>37.400939576544459</v>
      </c>
      <c r="M17" s="118">
        <f t="shared" si="3"/>
        <v>1839541102.0685289</v>
      </c>
      <c r="N17" s="10">
        <f t="shared" si="4"/>
        <v>3.8262359818579799</v>
      </c>
      <c r="O17" s="10">
        <f t="shared" si="5"/>
        <v>13.012853809281506</v>
      </c>
      <c r="R17" s="7">
        <f t="shared" si="6"/>
        <v>2006</v>
      </c>
      <c r="S17" s="154">
        <f>SUM(M23:M26)</f>
        <v>8495079105.9953556</v>
      </c>
      <c r="T17" s="10">
        <f t="shared" si="7"/>
        <v>10.587908792331415</v>
      </c>
    </row>
    <row r="18" spans="1:20" x14ac:dyDescent="0.2">
      <c r="A18" t="str">
        <f>'GOS Durban'!A18</f>
        <v>2004q4</v>
      </c>
      <c r="B18" s="7">
        <v>39679.286244765506</v>
      </c>
      <c r="C18" s="7">
        <v>242968.67667019999</v>
      </c>
      <c r="D18" s="118">
        <f>'GOS Durban'!D18</f>
        <v>173642243000.00003</v>
      </c>
      <c r="E18" s="118">
        <f>'GOS Durban'!E18</f>
        <v>28286410837.478893</v>
      </c>
      <c r="F18" s="119">
        <v>4830257034.4000006</v>
      </c>
      <c r="G18" s="119">
        <v>826240651</v>
      </c>
      <c r="H18" s="10">
        <f t="shared" si="0"/>
        <v>16.290051515562887</v>
      </c>
      <c r="I18" s="10">
        <f t="shared" si="1"/>
        <v>17.105521406328908</v>
      </c>
      <c r="J18" s="10">
        <f t="shared" si="2"/>
        <v>35.948861885270112</v>
      </c>
      <c r="K18" s="10">
        <f t="shared" si="2"/>
        <v>34.235075220813471</v>
      </c>
      <c r="M18" s="118">
        <f t="shared" si="3"/>
        <v>1752940070.1611497</v>
      </c>
      <c r="N18" s="10">
        <f t="shared" si="4"/>
        <v>-4.7077519393286691</v>
      </c>
      <c r="O18" s="10">
        <f t="shared" si="5"/>
        <v>11.806914985255689</v>
      </c>
      <c r="R18" s="7">
        <f t="shared" si="6"/>
        <v>2007</v>
      </c>
      <c r="S18" s="154">
        <f>SUM(M27:M30)</f>
        <v>9801078305.4159546</v>
      </c>
      <c r="T18" s="10">
        <f t="shared" si="7"/>
        <v>15.373596680210985</v>
      </c>
    </row>
    <row r="19" spans="1:20" x14ac:dyDescent="0.2">
      <c r="A19" t="str">
        <f>'GOS Durban'!A19</f>
        <v>2005q1</v>
      </c>
      <c r="B19" s="7">
        <v>39679.286244765506</v>
      </c>
      <c r="C19" s="7">
        <v>242968.67667019999</v>
      </c>
      <c r="D19" s="118">
        <f>'GOS Durban'!D19</f>
        <v>176970820000</v>
      </c>
      <c r="E19" s="118">
        <f>'GOS Durban'!E19</f>
        <v>28914924014.524426</v>
      </c>
      <c r="F19" s="119">
        <v>4690209425</v>
      </c>
      <c r="G19" s="119">
        <v>774740717</v>
      </c>
      <c r="H19" s="10">
        <f t="shared" si="0"/>
        <v>16.338808858163411</v>
      </c>
      <c r="I19" s="10">
        <f t="shared" si="1"/>
        <v>16.51825423552382</v>
      </c>
      <c r="J19" s="10">
        <f t="shared" si="2"/>
        <v>37.731965454826145</v>
      </c>
      <c r="K19" s="10">
        <f t="shared" si="2"/>
        <v>37.32206579575503</v>
      </c>
      <c r="L19">
        <f t="shared" ref="L19:L24" si="8">M31/E31</f>
        <v>6.3044421173581139E-2</v>
      </c>
      <c r="M19" s="118">
        <f t="shared" si="3"/>
        <v>1791889724.7849739</v>
      </c>
      <c r="N19" s="10">
        <f t="shared" si="4"/>
        <v>2.2219615654198286</v>
      </c>
      <c r="O19" s="10">
        <f t="shared" si="5"/>
        <v>9.7995027199905849</v>
      </c>
      <c r="R19" s="7">
        <f t="shared" si="6"/>
        <v>2008</v>
      </c>
      <c r="S19" s="154">
        <f>SUM(M31:M34)</f>
        <v>11670061103.520647</v>
      </c>
      <c r="T19" s="10">
        <f t="shared" si="7"/>
        <v>19.069154840563979</v>
      </c>
    </row>
    <row r="20" spans="1:20" x14ac:dyDescent="0.2">
      <c r="A20" t="str">
        <f>'GOS Durban'!A20</f>
        <v>2005q2</v>
      </c>
      <c r="B20" s="7">
        <v>39679.286244765506</v>
      </c>
      <c r="C20" s="7">
        <v>242968.67667019999</v>
      </c>
      <c r="D20" s="118">
        <f>'GOS Durban'!D20</f>
        <v>191605231000.00003</v>
      </c>
      <c r="E20" s="118">
        <f>'GOS Durban'!E20</f>
        <v>31156568732.768242</v>
      </c>
      <c r="F20" s="119">
        <v>4760343407</v>
      </c>
      <c r="G20" s="119">
        <v>805551748</v>
      </c>
      <c r="H20" s="10">
        <f t="shared" si="0"/>
        <v>16.260813220056729</v>
      </c>
      <c r="I20" s="10">
        <f t="shared" si="1"/>
        <v>16.922135214351357</v>
      </c>
      <c r="J20" s="10">
        <f t="shared" si="2"/>
        <v>40.250295959373005</v>
      </c>
      <c r="K20" s="10">
        <f t="shared" si="2"/>
        <v>38.67730261913384</v>
      </c>
      <c r="L20">
        <f t="shared" si="8"/>
        <v>6.8349776586806382E-2</v>
      </c>
      <c r="M20" s="118">
        <f t="shared" si="3"/>
        <v>1930806919.7678108</v>
      </c>
      <c r="N20" s="10">
        <f t="shared" si="4"/>
        <v>7.7525526856574265</v>
      </c>
      <c r="O20" s="10">
        <f t="shared" si="5"/>
        <v>8.9774045612757138</v>
      </c>
      <c r="R20" s="7">
        <f t="shared" si="6"/>
        <v>2009</v>
      </c>
      <c r="S20" s="154">
        <f>SUM(M35:M38)</f>
        <v>10762703838.378788</v>
      </c>
      <c r="T20" s="10">
        <f t="shared" si="7"/>
        <v>-7.7750858122595927</v>
      </c>
    </row>
    <row r="21" spans="1:20" x14ac:dyDescent="0.2">
      <c r="A21" t="str">
        <f>'GOS Durban'!A21</f>
        <v>2005q3</v>
      </c>
      <c r="B21" s="7">
        <v>39679.286244765506</v>
      </c>
      <c r="C21" s="7">
        <v>242968.67667019999</v>
      </c>
      <c r="D21" s="118">
        <f>'GOS Durban'!D21</f>
        <v>199106812999.99997</v>
      </c>
      <c r="E21" s="118">
        <f>'GOS Durban'!E21</f>
        <v>32559717309.429279</v>
      </c>
      <c r="F21" s="119">
        <v>4824982237</v>
      </c>
      <c r="G21" s="119">
        <v>802738840</v>
      </c>
      <c r="H21" s="10">
        <f t="shared" si="0"/>
        <v>16.352889596715752</v>
      </c>
      <c r="I21" s="10">
        <f t="shared" si="1"/>
        <v>16.637135652941058</v>
      </c>
      <c r="J21" s="10">
        <f t="shared" si="2"/>
        <v>41.265812643446623</v>
      </c>
      <c r="K21" s="10">
        <f t="shared" si="2"/>
        <v>40.56078476211426</v>
      </c>
      <c r="L21">
        <f t="shared" si="8"/>
        <v>6.7743762175790742E-2</v>
      </c>
      <c r="M21" s="118">
        <f t="shared" si="3"/>
        <v>2017761584.272639</v>
      </c>
      <c r="N21" s="10">
        <f t="shared" si="4"/>
        <v>4.5035401320855506</v>
      </c>
      <c r="O21" s="10">
        <f t="shared" si="5"/>
        <v>9.6883120471570123</v>
      </c>
      <c r="R21" s="7">
        <f t="shared" si="6"/>
        <v>2010</v>
      </c>
      <c r="S21" s="154">
        <f>SUM(M39:M42)</f>
        <v>12222495710.594721</v>
      </c>
      <c r="T21" s="10">
        <f t="shared" si="7"/>
        <v>13.563430659593667</v>
      </c>
    </row>
    <row r="22" spans="1:20" x14ac:dyDescent="0.2">
      <c r="A22" t="str">
        <f>'GOS Durban'!A22</f>
        <v>2005q4</v>
      </c>
      <c r="B22" s="7">
        <v>39679.286244765506</v>
      </c>
      <c r="C22" s="7">
        <v>242968.67667019999</v>
      </c>
      <c r="D22" s="118">
        <f>'GOS Durban'!D22</f>
        <v>193270352000</v>
      </c>
      <c r="E22" s="118">
        <f>'GOS Durban'!E22</f>
        <v>31325647525.886509</v>
      </c>
      <c r="F22" s="119">
        <v>5011501336</v>
      </c>
      <c r="G22" s="119">
        <v>832010091</v>
      </c>
      <c r="H22" s="10">
        <f t="shared" si="0"/>
        <v>16.208201207129022</v>
      </c>
      <c r="I22" s="10">
        <f t="shared" si="1"/>
        <v>16.602012754606594</v>
      </c>
      <c r="J22" s="10">
        <f t="shared" si="2"/>
        <v>38.565359767869772</v>
      </c>
      <c r="K22" s="10">
        <f t="shared" si="2"/>
        <v>37.650562012097652</v>
      </c>
      <c r="L22">
        <f t="shared" si="8"/>
        <v>6.265975876990848E-2</v>
      </c>
      <c r="M22" s="118">
        <f t="shared" si="3"/>
        <v>1941284919.0153785</v>
      </c>
      <c r="N22" s="10">
        <f t="shared" si="4"/>
        <v>-3.790173519674219</v>
      </c>
      <c r="O22" s="10">
        <f t="shared" si="5"/>
        <v>10.744511581443511</v>
      </c>
      <c r="R22" s="7">
        <f t="shared" si="6"/>
        <v>2011</v>
      </c>
      <c r="S22" s="154">
        <f>SUM(M43:M46)</f>
        <v>13194101292.87945</v>
      </c>
      <c r="T22" s="10">
        <f>(S22-S21)/S21*100</f>
        <v>7.9493223421017074</v>
      </c>
    </row>
    <row r="23" spans="1:20" x14ac:dyDescent="0.2">
      <c r="A23" t="str">
        <f>'GOS Durban'!A23</f>
        <v>2006q1</v>
      </c>
      <c r="B23" s="7">
        <v>39679.286244765506</v>
      </c>
      <c r="C23" s="7">
        <v>242968.67667019999</v>
      </c>
      <c r="D23" s="118">
        <f>'GOS Durban'!D23</f>
        <v>194138946800.00003</v>
      </c>
      <c r="E23" s="118">
        <f>'GOS Durban'!E23</f>
        <v>31409572547.105057</v>
      </c>
      <c r="F23" s="119">
        <v>4675546289</v>
      </c>
      <c r="G23" s="119">
        <v>750919883</v>
      </c>
      <c r="H23" s="10">
        <f t="shared" si="0"/>
        <v>16.178913641404925</v>
      </c>
      <c r="I23" s="10">
        <f t="shared" si="1"/>
        <v>16.060580659134182</v>
      </c>
      <c r="J23" s="10">
        <f t="shared" si="2"/>
        <v>41.522195439866394</v>
      </c>
      <c r="K23" s="10">
        <f t="shared" si="2"/>
        <v>41.828127418361433</v>
      </c>
      <c r="L23">
        <f t="shared" si="8"/>
        <v>5.6239370116081704E-2</v>
      </c>
      <c r="M23" s="118">
        <f t="shared" si="3"/>
        <v>1946485845.1218534</v>
      </c>
      <c r="N23" s="10">
        <f t="shared" si="4"/>
        <v>0.26791152888123143</v>
      </c>
      <c r="O23" s="10">
        <f t="shared" si="5"/>
        <v>8.627546561517951</v>
      </c>
      <c r="R23" s="7">
        <f t="shared" si="6"/>
        <v>2012</v>
      </c>
      <c r="S23" s="154">
        <f>SUM(M47:M50)</f>
        <v>13748266306.686863</v>
      </c>
      <c r="T23" s="10">
        <f>(S23-S22)/S22*100</f>
        <v>4.2000967061430936</v>
      </c>
    </row>
    <row r="24" spans="1:20" x14ac:dyDescent="0.2">
      <c r="A24" t="str">
        <f>'GOS Durban'!A24</f>
        <v>2006q2</v>
      </c>
      <c r="B24" s="7">
        <v>39679.286244765506</v>
      </c>
      <c r="C24" s="7">
        <v>242968.67667019999</v>
      </c>
      <c r="D24" s="118">
        <f>'GOS Durban'!D24</f>
        <v>209393937500</v>
      </c>
      <c r="E24" s="118">
        <f>'GOS Durban'!E24</f>
        <v>33858497791.269051</v>
      </c>
      <c r="F24" s="119">
        <v>4859349229</v>
      </c>
      <c r="G24" s="119">
        <v>811777848</v>
      </c>
      <c r="H24" s="10">
        <f t="shared" si="0"/>
        <v>16.169760307061924</v>
      </c>
      <c r="I24" s="10">
        <f t="shared" si="1"/>
        <v>16.705484824087335</v>
      </c>
      <c r="J24" s="10">
        <f t="shared" si="2"/>
        <v>43.090942353013581</v>
      </c>
      <c r="K24" s="10">
        <f t="shared" si="2"/>
        <v>41.709068404228063</v>
      </c>
      <c r="L24">
        <f t="shared" si="8"/>
        <v>5.6442926388302506E-2</v>
      </c>
      <c r="M24" s="118">
        <f t="shared" si="3"/>
        <v>2098248442.8578782</v>
      </c>
      <c r="N24" s="10">
        <f t="shared" si="4"/>
        <v>7.7967480789219028</v>
      </c>
      <c r="O24" s="10">
        <f t="shared" si="5"/>
        <v>8.6721008390731829</v>
      </c>
      <c r="R24" s="7">
        <f t="shared" si="6"/>
        <v>2013</v>
      </c>
      <c r="S24" s="154">
        <f>SUM(M51:M54)</f>
        <v>15101594557.567814</v>
      </c>
      <c r="T24" s="10">
        <f>(S24-S23)/S23*100</f>
        <v>9.843628430609618</v>
      </c>
    </row>
    <row r="25" spans="1:20" x14ac:dyDescent="0.2">
      <c r="A25" t="str">
        <f>'GOS Durban'!A25</f>
        <v>2006q3</v>
      </c>
      <c r="B25" s="7">
        <v>39679.286244765506</v>
      </c>
      <c r="C25" s="7">
        <v>242968.67667019999</v>
      </c>
      <c r="D25" s="118">
        <f>'GOS Durban'!D25</f>
        <v>230055916500</v>
      </c>
      <c r="E25" s="118">
        <f>'GOS Durban'!E25</f>
        <v>36822249020.76841</v>
      </c>
      <c r="F25" s="119">
        <v>4906222423</v>
      </c>
      <c r="G25" s="119">
        <v>827883368</v>
      </c>
      <c r="H25" s="10">
        <f t="shared" si="0"/>
        <v>16.005782238062288</v>
      </c>
      <c r="I25" s="10">
        <f t="shared" si="1"/>
        <v>16.874150754334849</v>
      </c>
      <c r="J25" s="10">
        <f t="shared" si="2"/>
        <v>46.890641447789903</v>
      </c>
      <c r="K25" s="10">
        <f t="shared" si="2"/>
        <v>44.477580350144699</v>
      </c>
      <c r="L25">
        <v>5.9317703476050719E-2</v>
      </c>
      <c r="M25" s="118">
        <f t="shared" si="3"/>
        <v>2281915374.5880489</v>
      </c>
      <c r="N25" s="10">
        <f t="shared" si="4"/>
        <v>8.7533453131036651</v>
      </c>
      <c r="O25" s="10">
        <f t="shared" si="5"/>
        <v>13.091427271405397</v>
      </c>
      <c r="R25" s="7">
        <v>2014</v>
      </c>
      <c r="S25" s="154">
        <f>SUM(M55:M58)</f>
        <v>16278478274.821896</v>
      </c>
      <c r="T25" s="10">
        <f>(S25-S24)/S24*100</f>
        <v>7.793108951294907</v>
      </c>
    </row>
    <row r="26" spans="1:20" x14ac:dyDescent="0.2">
      <c r="A26" t="str">
        <f>'GOS Durban'!A26</f>
        <v>2006q4</v>
      </c>
      <c r="B26" s="7">
        <v>39679.286244765506</v>
      </c>
      <c r="C26" s="7">
        <v>242968.67667019999</v>
      </c>
      <c r="D26" s="118">
        <f>'GOS Durban'!D26</f>
        <v>220450312500.00003</v>
      </c>
      <c r="E26" s="118">
        <f>'GOS Durban'!E26</f>
        <v>34990977246.152679</v>
      </c>
      <c r="F26" s="119">
        <v>5280826192</v>
      </c>
      <c r="G26" s="119">
        <v>873224453</v>
      </c>
      <c r="H26" s="10">
        <f t="shared" si="0"/>
        <v>15.872500632609752</v>
      </c>
      <c r="I26" s="10">
        <f t="shared" si="1"/>
        <v>16.535754468171294</v>
      </c>
      <c r="J26" s="10">
        <f t="shared" si="2"/>
        <v>41.74542097862706</v>
      </c>
      <c r="K26" s="10">
        <f t="shared" si="2"/>
        <v>40.071000217572561</v>
      </c>
      <c r="L26">
        <f>AVERAGE(L19:L25)</f>
        <v>6.1971102669503099E-2</v>
      </c>
      <c r="M26" s="118">
        <f t="shared" si="3"/>
        <v>2168429443.4275746</v>
      </c>
      <c r="N26" s="10">
        <f t="shared" si="4"/>
        <v>-4.9732751890924858</v>
      </c>
      <c r="O26" s="10">
        <f t="shared" si="5"/>
        <v>11.700730901850516</v>
      </c>
      <c r="Q26" s="159">
        <f>M26/E26</f>
        <v>6.1971102669503106E-2</v>
      </c>
      <c r="R26" s="7">
        <v>2015</v>
      </c>
      <c r="S26" s="154">
        <f>SUM(M59:M62)</f>
        <v>16588533523.070845</v>
      </c>
      <c r="T26" s="10">
        <f>(S26-S25)/S25*100</f>
        <v>1.9046943025904022</v>
      </c>
    </row>
    <row r="27" spans="1:20" x14ac:dyDescent="0.2">
      <c r="A27" t="str">
        <f>'GOS Durban'!A27</f>
        <v>2007q1</v>
      </c>
      <c r="B27" s="7">
        <v>39679.286244765506</v>
      </c>
      <c r="C27" s="7">
        <v>242968.67667019999</v>
      </c>
      <c r="D27" s="118">
        <f>'GOS Durban'!D27</f>
        <v>233718231000</v>
      </c>
      <c r="E27" s="118">
        <f>'GOS Durban'!E27</f>
        <v>37347800253.571259</v>
      </c>
      <c r="F27" s="119">
        <v>5154329343</v>
      </c>
      <c r="G27" s="119">
        <v>833477953</v>
      </c>
      <c r="H27" s="10">
        <f t="shared" si="0"/>
        <v>15.979840380347248</v>
      </c>
      <c r="I27" s="10">
        <f t="shared" si="1"/>
        <v>16.170444252498747</v>
      </c>
      <c r="J27" s="10">
        <f t="shared" si="2"/>
        <v>45.344062330322068</v>
      </c>
      <c r="K27" s="10">
        <f t="shared" si="2"/>
        <v>44.80958388778312</v>
      </c>
      <c r="M27" s="118">
        <f t="shared" si="3"/>
        <v>2314484363.9941583</v>
      </c>
      <c r="N27" s="10">
        <f t="shared" si="4"/>
        <v>6.7355163899508197</v>
      </c>
      <c r="O27" s="10">
        <f t="shared" si="5"/>
        <v>18.905789620538833</v>
      </c>
      <c r="Q27" s="159">
        <f t="shared" ref="Q27:Q38" si="9">M27/E27</f>
        <v>6.1971102669503099E-2</v>
      </c>
    </row>
    <row r="28" spans="1:20" x14ac:dyDescent="0.2">
      <c r="A28" t="str">
        <f>'GOS Durban'!A28</f>
        <v>2007q2</v>
      </c>
      <c r="B28" s="7">
        <v>39679.286244765506</v>
      </c>
      <c r="C28" s="7">
        <v>242968.67667019999</v>
      </c>
      <c r="D28" s="118">
        <f>'GOS Durban'!D28</f>
        <v>245034529499.99997</v>
      </c>
      <c r="E28" s="118">
        <f>'GOS Durban'!E28</f>
        <v>39579242848.577202</v>
      </c>
      <c r="F28" s="119">
        <v>5056692012</v>
      </c>
      <c r="G28" s="119">
        <v>821281896</v>
      </c>
      <c r="H28" s="10">
        <f t="shared" si="0"/>
        <v>16.152516516484347</v>
      </c>
      <c r="I28" s="10">
        <f t="shared" si="1"/>
        <v>16.241485422703654</v>
      </c>
      <c r="J28" s="10">
        <f t="shared" si="2"/>
        <v>48.457475543005245</v>
      </c>
      <c r="K28" s="10">
        <f t="shared" si="2"/>
        <v>48.192031312689743</v>
      </c>
      <c r="M28" s="118">
        <f t="shared" si="3"/>
        <v>2452769322.1503739</v>
      </c>
      <c r="N28" s="10">
        <f t="shared" si="4"/>
        <v>5.9747631181907908</v>
      </c>
      <c r="O28" s="10">
        <f t="shared" si="5"/>
        <v>16.89603919398732</v>
      </c>
      <c r="Q28" s="159">
        <f>M28/E28</f>
        <v>6.1971102669503099E-2</v>
      </c>
    </row>
    <row r="29" spans="1:20" x14ac:dyDescent="0.2">
      <c r="A29" t="str">
        <f>'GOS Durban'!A29</f>
        <v>2007q3</v>
      </c>
      <c r="B29" s="7">
        <v>39679.286244765506</v>
      </c>
      <c r="C29" s="7">
        <v>242968.67667019999</v>
      </c>
      <c r="D29" s="118">
        <f>'GOS Durban'!D29</f>
        <v>257496130500.00003</v>
      </c>
      <c r="E29" s="118">
        <f>'GOS Durban'!E29</f>
        <v>41527487848.108383</v>
      </c>
      <c r="F29" s="119">
        <v>5400223668</v>
      </c>
      <c r="G29" s="119">
        <v>898105429</v>
      </c>
      <c r="H29" s="10">
        <f t="shared" si="0"/>
        <v>16.127422096585011</v>
      </c>
      <c r="I29" s="10">
        <f t="shared" si="1"/>
        <v>16.630893166923542</v>
      </c>
      <c r="J29" s="10">
        <f t="shared" si="2"/>
        <v>47.68249360222611</v>
      </c>
      <c r="K29" s="10">
        <f t="shared" si="2"/>
        <v>46.238989886017471</v>
      </c>
      <c r="M29" s="118">
        <f t="shared" si="3"/>
        <v>2573504213.041667</v>
      </c>
      <c r="N29" s="10">
        <f t="shared" si="4"/>
        <v>4.9223907768645461</v>
      </c>
      <c r="O29" s="10">
        <f t="shared" si="5"/>
        <v>12.778249434699488</v>
      </c>
      <c r="Q29" s="159">
        <f t="shared" si="9"/>
        <v>6.1971102669503099E-2</v>
      </c>
    </row>
    <row r="30" spans="1:20" x14ac:dyDescent="0.2">
      <c r="A30" t="str">
        <f>'GOS Durban'!A30</f>
        <v>2007q4</v>
      </c>
      <c r="B30" s="7">
        <v>39679.286244765506</v>
      </c>
      <c r="C30" s="7">
        <v>242968.67667019999</v>
      </c>
      <c r="D30" s="118">
        <f>'GOS Durban'!D30</f>
        <v>250732933500</v>
      </c>
      <c r="E30" s="118">
        <f>'GOS Durban'!E30</f>
        <v>39701091319.140213</v>
      </c>
      <c r="F30" s="119">
        <v>5579296845</v>
      </c>
      <c r="G30" s="119">
        <v>902642355</v>
      </c>
      <c r="H30" s="10">
        <f t="shared" si="0"/>
        <v>15.834015406332815</v>
      </c>
      <c r="I30" s="10">
        <f t="shared" si="1"/>
        <v>16.178424989323183</v>
      </c>
      <c r="J30" s="10">
        <f t="shared" si="2"/>
        <v>44.939880502092194</v>
      </c>
      <c r="K30" s="10">
        <f t="shared" si="2"/>
        <v>43.983191237619479</v>
      </c>
      <c r="M30" s="118">
        <f t="shared" si="3"/>
        <v>2460320406.2297564</v>
      </c>
      <c r="N30" s="10">
        <f t="shared" si="4"/>
        <v>-4.3980424138547196</v>
      </c>
      <c r="O30" s="10">
        <f t="shared" si="5"/>
        <v>13.46093891534686</v>
      </c>
      <c r="Q30" s="159">
        <f t="shared" si="9"/>
        <v>6.1971102669503099E-2</v>
      </c>
    </row>
    <row r="31" spans="1:20" x14ac:dyDescent="0.2">
      <c r="A31" t="str">
        <f>'GOS Durban'!A31</f>
        <v>2008q1</v>
      </c>
      <c r="B31" s="7">
        <v>39679.286244765506</v>
      </c>
      <c r="C31" s="7">
        <v>242968.67667019999</v>
      </c>
      <c r="D31" s="118">
        <f>'GOS Durban'!D31</f>
        <v>259201881999.99997</v>
      </c>
      <c r="E31" s="118">
        <f>'GOS Durban'!E31</f>
        <v>41339822902.864235</v>
      </c>
      <c r="F31" s="119">
        <v>5543646776</v>
      </c>
      <c r="G31" s="119">
        <v>903654581</v>
      </c>
      <c r="H31" s="10">
        <f t="shared" si="0"/>
        <v>15.948889947822309</v>
      </c>
      <c r="I31" s="10">
        <f t="shared" si="1"/>
        <v>16.300724369961191</v>
      </c>
      <c r="J31" s="10">
        <f t="shared" si="2"/>
        <v>46.756565213021425</v>
      </c>
      <c r="K31" s="10">
        <f t="shared" si="2"/>
        <v>45.747372693133322</v>
      </c>
      <c r="L31" s="119">
        <v>56970380</v>
      </c>
      <c r="M31" s="118">
        <f t="shared" ref="M31:M38" si="10">L31*K31</f>
        <v>2606245206.3294287</v>
      </c>
      <c r="N31" s="10">
        <f t="shared" si="4"/>
        <v>5.9311299345474424</v>
      </c>
      <c r="O31" s="10">
        <f t="shared" si="5"/>
        <v>12.605867936466508</v>
      </c>
      <c r="Q31" s="159">
        <f t="shared" si="9"/>
        <v>6.3044421173581139E-2</v>
      </c>
    </row>
    <row r="32" spans="1:20" x14ac:dyDescent="0.2">
      <c r="A32" t="str">
        <f>'GOS Durban'!A32</f>
        <v>2008q2</v>
      </c>
      <c r="B32" s="7">
        <v>39679.286244765506</v>
      </c>
      <c r="C32" s="7">
        <v>242968.67667019999</v>
      </c>
      <c r="D32" s="118">
        <f>'GOS Durban'!D32</f>
        <v>285471818999.99994</v>
      </c>
      <c r="E32" s="118">
        <f>'GOS Durban'!E32</f>
        <v>46126765153.224113</v>
      </c>
      <c r="F32" s="119">
        <v>5265926862</v>
      </c>
      <c r="G32" s="119">
        <v>890416751</v>
      </c>
      <c r="H32" s="10">
        <f t="shared" si="0"/>
        <v>16.158080091689932</v>
      </c>
      <c r="I32" s="10">
        <f t="shared" si="1"/>
        <v>16.909022368415872</v>
      </c>
      <c r="J32" s="10">
        <f t="shared" si="2"/>
        <v>54.211124932255075</v>
      </c>
      <c r="K32" s="10">
        <f t="shared" si="2"/>
        <v>51.803568499155645</v>
      </c>
      <c r="L32" s="119">
        <v>60859786</v>
      </c>
      <c r="M32" s="118">
        <f t="shared" si="10"/>
        <v>3152754092.8949537</v>
      </c>
      <c r="N32" s="10">
        <f t="shared" si="4"/>
        <v>20.969204480004191</v>
      </c>
      <c r="O32" s="10">
        <f t="shared" si="5"/>
        <v>28.538548832260112</v>
      </c>
      <c r="Q32" s="159">
        <f t="shared" si="9"/>
        <v>6.8349776586806382E-2</v>
      </c>
    </row>
    <row r="33" spans="1:17" x14ac:dyDescent="0.2">
      <c r="A33" t="str">
        <f>'GOS Durban'!A33</f>
        <v>2008q3</v>
      </c>
      <c r="B33" s="7">
        <v>39679.286244765506</v>
      </c>
      <c r="C33" s="7">
        <v>242968.67667019999</v>
      </c>
      <c r="D33" s="118">
        <f>'GOS Durban'!D33</f>
        <v>295803772000</v>
      </c>
      <c r="E33" s="118">
        <f>'GOS Durban'!E33</f>
        <v>47244502293.573273</v>
      </c>
      <c r="F33" s="119">
        <v>5202135900</v>
      </c>
      <c r="G33" s="119">
        <v>869415812</v>
      </c>
      <c r="H33" s="10">
        <f t="shared" si="0"/>
        <v>15.971568575391009</v>
      </c>
      <c r="I33" s="10">
        <f t="shared" si="1"/>
        <v>16.712670116903329</v>
      </c>
      <c r="J33" s="10">
        <f t="shared" si="2"/>
        <v>56.861984709011544</v>
      </c>
      <c r="K33" s="10">
        <f t="shared" si="2"/>
        <v>54.340514218268289</v>
      </c>
      <c r="L33" s="119">
        <v>58897498</v>
      </c>
      <c r="M33" s="118">
        <f t="shared" si="10"/>
        <v>3200520327.489428</v>
      </c>
      <c r="N33" s="10">
        <f t="shared" si="4"/>
        <v>1.5150637565460718</v>
      </c>
      <c r="O33" s="10">
        <f t="shared" si="5"/>
        <v>24.364293295897905</v>
      </c>
      <c r="Q33" s="159">
        <f t="shared" si="9"/>
        <v>6.7743762175790742E-2</v>
      </c>
    </row>
    <row r="34" spans="1:17" x14ac:dyDescent="0.2">
      <c r="A34" t="str">
        <f>'GOS Durban'!A34</f>
        <v>2008q4</v>
      </c>
      <c r="B34" s="7">
        <v>39679.286244765506</v>
      </c>
      <c r="C34" s="7">
        <v>242968.67667019999</v>
      </c>
      <c r="D34" s="118">
        <f>'GOS Durban'!D34</f>
        <v>275976915000</v>
      </c>
      <c r="E34" s="118">
        <f>'GOS Durban'!E34</f>
        <v>43258089881.261063</v>
      </c>
      <c r="F34" s="119">
        <v>5460259824</v>
      </c>
      <c r="G34" s="119">
        <v>899391940</v>
      </c>
      <c r="H34" s="10">
        <f t="shared" si="0"/>
        <v>15.67453200977374</v>
      </c>
      <c r="I34" s="10">
        <f t="shared" si="1"/>
        <v>16.47159602271703</v>
      </c>
      <c r="J34" s="10">
        <f t="shared" si="2"/>
        <v>50.542817355865076</v>
      </c>
      <c r="K34" s="10">
        <f t="shared" si="2"/>
        <v>48.097039741384677</v>
      </c>
      <c r="L34" s="119">
        <v>56355682</v>
      </c>
      <c r="M34" s="118">
        <f t="shared" si="10"/>
        <v>2710541476.8068371</v>
      </c>
      <c r="N34" s="10">
        <f t="shared" si="4"/>
        <v>-15.309349747731277</v>
      </c>
      <c r="O34" s="10">
        <f t="shared" si="5"/>
        <v>10.170263594265936</v>
      </c>
      <c r="Q34" s="159">
        <f t="shared" si="9"/>
        <v>6.265975876990848E-2</v>
      </c>
    </row>
    <row r="35" spans="1:17" x14ac:dyDescent="0.2">
      <c r="A35" t="str">
        <f>'GOS Durban'!A35</f>
        <v>2009q1</v>
      </c>
      <c r="B35" s="7">
        <v>39679.286244765506</v>
      </c>
      <c r="C35" s="7">
        <v>242968.67667019999</v>
      </c>
      <c r="D35" s="118">
        <f>'GOS Durban'!D35</f>
        <v>280849525000</v>
      </c>
      <c r="E35" s="118">
        <f>'GOS Durban'!E35</f>
        <v>44861111296.90004</v>
      </c>
      <c r="F35" s="119">
        <v>5206564996</v>
      </c>
      <c r="G35" s="119">
        <v>842784368</v>
      </c>
      <c r="H35" s="10">
        <f t="shared" si="0"/>
        <v>15.97336199763914</v>
      </c>
      <c r="I35" s="10">
        <f t="shared" si="1"/>
        <v>16.186955673221753</v>
      </c>
      <c r="J35" s="10">
        <f t="shared" si="2"/>
        <v>53.941423033375301</v>
      </c>
      <c r="K35" s="10">
        <f t="shared" si="2"/>
        <v>53.229643311205841</v>
      </c>
      <c r="L35" s="119">
        <v>47397662</v>
      </c>
      <c r="M35" s="118">
        <f t="shared" si="10"/>
        <v>2522960642.0450954</v>
      </c>
      <c r="N35" s="10">
        <f t="shared" si="4"/>
        <v>-6.9204192729314702</v>
      </c>
      <c r="O35" s="10">
        <f t="shared" si="5"/>
        <v>-3.1955766894869093</v>
      </c>
      <c r="Q35" s="159">
        <f t="shared" si="9"/>
        <v>5.6239370116081704E-2</v>
      </c>
    </row>
    <row r="36" spans="1:17" x14ac:dyDescent="0.2">
      <c r="A36" t="str">
        <f>'GOS Durban'!A36</f>
        <v>2009q2</v>
      </c>
      <c r="B36" s="7">
        <v>39679.286244765506</v>
      </c>
      <c r="C36" s="7">
        <v>242968.67667019999</v>
      </c>
      <c r="D36" s="118">
        <f>'GOS Durban'!D36</f>
        <v>301158309000</v>
      </c>
      <c r="E36" s="118">
        <f>'GOS Durban'!E36</f>
        <v>48709842996.516998</v>
      </c>
      <c r="F36" s="119">
        <v>4994646966</v>
      </c>
      <c r="G36" s="119">
        <v>831381344</v>
      </c>
      <c r="H36" s="10">
        <f t="shared" si="0"/>
        <v>16.174165394359751</v>
      </c>
      <c r="I36" s="10">
        <f t="shared" si="1"/>
        <v>16.645447609399667</v>
      </c>
      <c r="J36" s="10">
        <f t="shared" si="2"/>
        <v>60.296215338155292</v>
      </c>
      <c r="K36" s="10">
        <f t="shared" si="2"/>
        <v>58.589049836216915</v>
      </c>
      <c r="L36" s="119">
        <v>46925596</v>
      </c>
      <c r="M36" s="118">
        <f t="shared" si="10"/>
        <v>2749326082.6381812</v>
      </c>
      <c r="N36" s="10">
        <f t="shared" si="4"/>
        <v>8.9722145015149906</v>
      </c>
      <c r="O36" s="10">
        <f t="shared" si="5"/>
        <v>-12.796050639215339</v>
      </c>
      <c r="Q36" s="159">
        <f t="shared" si="9"/>
        <v>5.6442926388302506E-2</v>
      </c>
    </row>
    <row r="37" spans="1:17" x14ac:dyDescent="0.2">
      <c r="A37" t="str">
        <f>'GOS Durban'!A37</f>
        <v>2009q3</v>
      </c>
      <c r="B37" s="7">
        <v>39679.286244765506</v>
      </c>
      <c r="C37" s="7">
        <v>242968.67667019999</v>
      </c>
      <c r="D37" s="118">
        <f>'GOS Durban'!D37</f>
        <v>300089486999.99994</v>
      </c>
      <c r="E37" s="118">
        <f>'GOS Durban'!E37</f>
        <v>47627230999.934998</v>
      </c>
      <c r="F37" s="119">
        <v>5002707417</v>
      </c>
      <c r="G37" s="119">
        <v>835393434</v>
      </c>
      <c r="H37" s="10">
        <f t="shared" si="0"/>
        <v>15.871009503220288</v>
      </c>
      <c r="I37" s="10">
        <f t="shared" si="1"/>
        <v>16.698826542627685</v>
      </c>
      <c r="J37" s="10">
        <f>D37/F37</f>
        <v>59.985416292835325</v>
      </c>
      <c r="K37" s="10">
        <f>E37/G37</f>
        <v>57.011737298302727</v>
      </c>
      <c r="L37" s="119">
        <v>49355219</v>
      </c>
      <c r="M37" s="118">
        <f t="shared" si="10"/>
        <v>2813826779.9281993</v>
      </c>
      <c r="N37" s="10">
        <f t="shared" ref="N37:N46" si="11">(M37-M36)/M36*100</f>
        <v>2.3460548276661641</v>
      </c>
      <c r="O37" s="10">
        <f t="shared" ref="O37:O46" si="12">(M37-M33)/M33*100</f>
        <v>-12.082208765865309</v>
      </c>
      <c r="Q37" s="159">
        <f t="shared" si="9"/>
        <v>5.9080209385509723E-2</v>
      </c>
    </row>
    <row r="38" spans="1:17" x14ac:dyDescent="0.2">
      <c r="A38" t="str">
        <f>'GOS Durban'!A38</f>
        <v>2009q4</v>
      </c>
      <c r="B38" s="7">
        <v>39679.286244765506</v>
      </c>
      <c r="C38" s="7">
        <v>242968.67667019999</v>
      </c>
      <c r="D38" s="118">
        <f>'GOS Durban'!D38</f>
        <v>288855916000</v>
      </c>
      <c r="E38" s="118">
        <f>'GOS Durban'!E38</f>
        <v>45143112236.766037</v>
      </c>
      <c r="F38" s="119">
        <v>5074816265</v>
      </c>
      <c r="G38" s="119">
        <v>901763015</v>
      </c>
      <c r="H38" s="10">
        <f t="shared" si="0"/>
        <v>15.628245687987238</v>
      </c>
      <c r="I38" s="10">
        <f>G38/F38*100</f>
        <v>17.769372680924043</v>
      </c>
      <c r="J38" s="10">
        <f>D38/F38</f>
        <v>56.919482581503864</v>
      </c>
      <c r="K38" s="10">
        <f>E38/G38</f>
        <v>50.060948925440279</v>
      </c>
      <c r="L38" s="119">
        <v>53466632</v>
      </c>
      <c r="M38" s="118">
        <f t="shared" si="10"/>
        <v>2676590333.7673106</v>
      </c>
      <c r="N38" s="10">
        <f t="shared" si="11"/>
        <v>-4.8772172878527567</v>
      </c>
      <c r="O38" s="10">
        <f t="shared" si="12"/>
        <v>-1.2525594361877364</v>
      </c>
      <c r="Q38" s="159">
        <f t="shared" si="9"/>
        <v>5.9291222982792206E-2</v>
      </c>
    </row>
    <row r="39" spans="1:17" x14ac:dyDescent="0.2">
      <c r="A39" t="str">
        <f>'GOS Durban'!A39</f>
        <v>2010q1</v>
      </c>
      <c r="B39" s="7">
        <v>39679.286244765506</v>
      </c>
      <c r="C39" s="7">
        <v>242968.67667019999</v>
      </c>
      <c r="D39" s="118">
        <f>'GOS Durban'!D39</f>
        <v>294771634000</v>
      </c>
      <c r="E39" s="118">
        <f>'GOS Durban'!E39</f>
        <v>47019954693.176888</v>
      </c>
      <c r="F39" s="119"/>
      <c r="G39" s="119"/>
      <c r="H39" s="10"/>
      <c r="I39" s="10"/>
      <c r="J39" s="10"/>
      <c r="K39" s="10"/>
      <c r="L39" s="119"/>
      <c r="M39" s="158">
        <f t="shared" ref="M39:M46" si="13">E39*Q39</f>
        <v>2840865633.9588547</v>
      </c>
      <c r="N39" s="10">
        <f t="shared" si="11"/>
        <v>6.1374838771208582</v>
      </c>
      <c r="O39" s="10">
        <f t="shared" si="12"/>
        <v>12.600473690151087</v>
      </c>
      <c r="Q39" s="159">
        <f>(Q27+Q31+Q35)/3</f>
        <v>6.0418297986388647E-2</v>
      </c>
    </row>
    <row r="40" spans="1:17" x14ac:dyDescent="0.2">
      <c r="A40" t="str">
        <f>'GOS Durban'!A40</f>
        <v>2010q2</v>
      </c>
      <c r="B40" s="7">
        <v>39679.286244765506</v>
      </c>
      <c r="C40" s="7">
        <v>242968.67667019999</v>
      </c>
      <c r="D40" s="118">
        <f>'GOS Durban'!D40</f>
        <v>328724904000.00006</v>
      </c>
      <c r="E40" s="118">
        <f>'GOS Durban'!E40</f>
        <v>52777992859.577255</v>
      </c>
      <c r="F40" s="119"/>
      <c r="G40" s="119"/>
      <c r="H40" s="10"/>
      <c r="I40" s="10"/>
      <c r="J40" s="10"/>
      <c r="K40" s="10"/>
      <c r="L40" s="119"/>
      <c r="M40" s="158">
        <f t="shared" si="13"/>
        <v>3285672933.5796018</v>
      </c>
      <c r="N40" s="10">
        <f t="shared" si="11"/>
        <v>15.657456456358027</v>
      </c>
      <c r="O40" s="10">
        <f t="shared" si="12"/>
        <v>19.508302573798598</v>
      </c>
      <c r="Q40" s="159">
        <f t="shared" ref="Q40:Q63" si="14">(Q28+Q32+Q36)/3</f>
        <v>6.2254601881537329E-2</v>
      </c>
    </row>
    <row r="41" spans="1:17" x14ac:dyDescent="0.2">
      <c r="A41" t="str">
        <f>'GOS Durban'!A41</f>
        <v>2010q3</v>
      </c>
      <c r="B41" s="7">
        <v>39679.286244765506</v>
      </c>
      <c r="C41" s="7">
        <v>242968.67667019999</v>
      </c>
      <c r="D41" s="118">
        <f>'GOS Durban'!D41</f>
        <v>321915222000.00006</v>
      </c>
      <c r="E41" s="118">
        <f>'GOS Durban'!E41</f>
        <v>50078393592.583565</v>
      </c>
      <c r="F41" s="119"/>
      <c r="G41" s="119"/>
      <c r="H41" s="10"/>
      <c r="I41" s="10"/>
      <c r="J41" s="10"/>
      <c r="K41" s="10"/>
      <c r="L41" s="119"/>
      <c r="M41" s="158">
        <f t="shared" si="13"/>
        <v>3151518011.8904042</v>
      </c>
      <c r="N41" s="10">
        <f t="shared" si="11"/>
        <v>-4.083027264160509</v>
      </c>
      <c r="O41" s="10">
        <f t="shared" si="12"/>
        <v>12.001137894167808</v>
      </c>
      <c r="Q41" s="159">
        <f t="shared" si="14"/>
        <v>6.2931691410267859E-2</v>
      </c>
    </row>
    <row r="42" spans="1:17" x14ac:dyDescent="0.2">
      <c r="A42" t="str">
        <f>'GOS Durban'!A42</f>
        <v>2010q4</v>
      </c>
      <c r="B42" s="7">
        <v>39679.286244765506</v>
      </c>
      <c r="C42" s="7">
        <v>242968.67667019999</v>
      </c>
      <c r="D42" s="118">
        <f>'GOS Durban'!D42</f>
        <v>314741714000</v>
      </c>
      <c r="E42" s="118">
        <f>'GOS Durban'!E42</f>
        <v>48027497193.975868</v>
      </c>
      <c r="F42" s="119"/>
      <c r="G42" s="119"/>
      <c r="H42" s="10"/>
      <c r="I42" s="10"/>
      <c r="J42" s="10"/>
      <c r="K42" s="10"/>
      <c r="L42" s="119"/>
      <c r="M42" s="158">
        <f t="shared" si="13"/>
        <v>2944439131.1658616</v>
      </c>
      <c r="N42" s="10">
        <f t="shared" si="11"/>
        <v>-6.5707662130837257</v>
      </c>
      <c r="O42" s="10">
        <f t="shared" si="12"/>
        <v>10.007089767134921</v>
      </c>
      <c r="Q42" s="159">
        <f t="shared" si="14"/>
        <v>6.1307361474067928E-2</v>
      </c>
    </row>
    <row r="43" spans="1:17" x14ac:dyDescent="0.2">
      <c r="A43" t="str">
        <f>'GOS Durban'!A43</f>
        <v>2011q1</v>
      </c>
      <c r="B43" s="7">
        <v>39679.286244765506</v>
      </c>
      <c r="C43" s="7">
        <v>242968.67667019999</v>
      </c>
      <c r="D43" s="118">
        <f>'GOS Durban'!D43</f>
        <v>316705753021.94806</v>
      </c>
      <c r="E43" s="118">
        <f>'GOS Durban'!E43</f>
        <v>49552504949.3675</v>
      </c>
      <c r="F43" s="119"/>
      <c r="G43" s="119"/>
      <c r="H43" s="10"/>
      <c r="I43" s="10"/>
      <c r="J43" s="10"/>
      <c r="K43" s="10"/>
      <c r="L43" s="119"/>
      <c r="M43" s="158">
        <f t="shared" si="13"/>
        <v>2968229556.0877409</v>
      </c>
      <c r="N43" s="10">
        <f t="shared" si="11"/>
        <v>0.80797815346447277</v>
      </c>
      <c r="O43" s="10">
        <f t="shared" si="12"/>
        <v>4.4832786389618766</v>
      </c>
      <c r="Q43" s="159">
        <f t="shared" si="14"/>
        <v>5.9900696425350501E-2</v>
      </c>
    </row>
    <row r="44" spans="1:17" x14ac:dyDescent="0.2">
      <c r="A44" t="str">
        <f>'GOS Durban'!A44</f>
        <v>2011q2</v>
      </c>
      <c r="B44" s="7">
        <v>39679.286244765506</v>
      </c>
      <c r="C44" s="7">
        <v>242968.67667019999</v>
      </c>
      <c r="D44" s="118">
        <f>'GOS Durban'!D44</f>
        <v>350331180421.94806</v>
      </c>
      <c r="E44" s="118">
        <f>'GOS Durban'!E44</f>
        <v>56197507286.387451</v>
      </c>
      <c r="F44" s="119"/>
      <c r="G44" s="119"/>
      <c r="H44" s="10"/>
      <c r="I44" s="10"/>
      <c r="J44" s="10"/>
      <c r="K44" s="10"/>
      <c r="L44" s="119"/>
      <c r="M44" s="158">
        <f t="shared" si="13"/>
        <v>3503864092.5268369</v>
      </c>
      <c r="N44" s="10">
        <f t="shared" si="11"/>
        <v>18.045590016463763</v>
      </c>
      <c r="O44" s="10">
        <f t="shared" si="12"/>
        <v>6.64068406557816</v>
      </c>
      <c r="Q44" s="159">
        <f t="shared" si="14"/>
        <v>6.2349101618882075E-2</v>
      </c>
    </row>
    <row r="45" spans="1:17" x14ac:dyDescent="0.2">
      <c r="A45" t="str">
        <f>'GOS Durban'!A45</f>
        <v>2011q3</v>
      </c>
      <c r="B45" s="7">
        <v>39679.286244765506</v>
      </c>
      <c r="C45" s="7">
        <v>242968.67667019999</v>
      </c>
      <c r="D45" s="118">
        <f>'GOS Durban'!D45</f>
        <v>353811136621.94806</v>
      </c>
      <c r="E45" s="118">
        <f>'GOS Durban'!E45</f>
        <v>55482307015.808723</v>
      </c>
      <c r="F45" s="119"/>
      <c r="G45" s="119"/>
      <c r="H45" s="10"/>
      <c r="I45" s="10"/>
      <c r="J45" s="10"/>
      <c r="K45" s="10"/>
      <c r="L45" s="119"/>
      <c r="M45" s="158">
        <f t="shared" si="13"/>
        <v>3509360650.3256264</v>
      </c>
      <c r="N45" s="10">
        <f t="shared" si="11"/>
        <v>0.15687131845418179</v>
      </c>
      <c r="O45" s="10">
        <f t="shared" si="12"/>
        <v>11.354611875455349</v>
      </c>
      <c r="Q45" s="159">
        <f t="shared" si="14"/>
        <v>6.3251887657189435E-2</v>
      </c>
    </row>
    <row r="46" spans="1:17" x14ac:dyDescent="0.2">
      <c r="A46" t="str">
        <f>'GOS Durban'!A46</f>
        <v>2011q4</v>
      </c>
      <c r="B46" s="7">
        <v>39679.286244765506</v>
      </c>
      <c r="C46" s="7">
        <v>242968.67667019999</v>
      </c>
      <c r="D46" s="118">
        <f>'GOS Durban'!D46</f>
        <v>344174575421.948</v>
      </c>
      <c r="E46" s="118">
        <f>'GOS Durban'!E46</f>
        <v>52592099285.168686</v>
      </c>
      <c r="F46" s="119"/>
      <c r="G46" s="119"/>
      <c r="H46" s="10"/>
      <c r="I46" s="10"/>
      <c r="J46" s="10"/>
      <c r="K46" s="10"/>
      <c r="L46" s="119"/>
      <c r="M46" s="158">
        <f t="shared" si="13"/>
        <v>3212646993.9392452</v>
      </c>
      <c r="N46" s="10">
        <f t="shared" si="11"/>
        <v>-8.4549205952614095</v>
      </c>
      <c r="O46" s="10">
        <f t="shared" si="12"/>
        <v>9.1089627200812853</v>
      </c>
      <c r="Q46" s="159">
        <f t="shared" si="14"/>
        <v>6.1086114408922872E-2</v>
      </c>
    </row>
    <row r="47" spans="1:17" x14ac:dyDescent="0.2">
      <c r="A47" t="str">
        <f>'GOS Durban'!A47</f>
        <v>2012q1</v>
      </c>
      <c r="B47" s="7">
        <v>39679.286244765506</v>
      </c>
      <c r="C47" s="7">
        <v>242968.67667019999</v>
      </c>
      <c r="D47" s="118">
        <f>'GOS Durban'!D47</f>
        <v>342052553647.27747</v>
      </c>
      <c r="E47" s="118">
        <f>'GOS Durban'!E47</f>
        <v>53455102932.487915</v>
      </c>
      <c r="F47" s="119"/>
      <c r="G47" s="119"/>
      <c r="H47" s="10"/>
      <c r="I47" s="10"/>
      <c r="J47" s="10"/>
      <c r="K47" s="10"/>
      <c r="L47" s="119"/>
      <c r="M47" s="158">
        <f t="shared" ref="M47:M49" si="15">E47*Q47</f>
        <v>3145981849.8087955</v>
      </c>
      <c r="N47" s="10">
        <f t="shared" ref="N47:N49" si="16">(M47-M46)/M46*100</f>
        <v>-2.0750846344530092</v>
      </c>
      <c r="O47" s="10">
        <f t="shared" ref="O47:O49" si="17">(M47-M43)/M43*100</f>
        <v>5.9884955109516529</v>
      </c>
      <c r="Q47" s="159">
        <f t="shared" si="14"/>
        <v>5.8852788175940286E-2</v>
      </c>
    </row>
    <row r="48" spans="1:17" x14ac:dyDescent="0.2">
      <c r="A48" t="str">
        <f>'GOS Durban'!A48</f>
        <v>2012q2</v>
      </c>
      <c r="B48" s="7">
        <v>39679.286244765506</v>
      </c>
      <c r="C48" s="7">
        <v>242968.67667019999</v>
      </c>
      <c r="D48" s="118">
        <f>'GOS Durban'!D48</f>
        <v>378799663647.27753</v>
      </c>
      <c r="E48" s="118">
        <f>'GOS Durban'!E48</f>
        <v>60670504092.945602</v>
      </c>
      <c r="F48" s="119"/>
      <c r="G48" s="119"/>
      <c r="H48" s="10"/>
      <c r="I48" s="10"/>
      <c r="J48" s="10"/>
      <c r="K48" s="10"/>
      <c r="L48" s="119"/>
      <c r="M48" s="158">
        <f t="shared" si="15"/>
        <v>3661396766.559237</v>
      </c>
      <c r="N48" s="10">
        <f t="shared" si="16"/>
        <v>16.383276870518728</v>
      </c>
      <c r="O48" s="10">
        <f t="shared" si="17"/>
        <v>4.4959698741852261</v>
      </c>
      <c r="Q48" s="159">
        <f t="shared" si="14"/>
        <v>6.0348876629573972E-2</v>
      </c>
    </row>
    <row r="49" spans="1:17" x14ac:dyDescent="0.2">
      <c r="A49" t="str">
        <f>'GOS Durban'!A49</f>
        <v>2012q3</v>
      </c>
      <c r="B49" s="7">
        <v>39679.286244765506</v>
      </c>
      <c r="C49" s="7">
        <v>242968.67667019999</v>
      </c>
      <c r="D49" s="118">
        <f>'GOS Durban'!D49</f>
        <v>372670739647.27747</v>
      </c>
      <c r="E49" s="118">
        <f>'GOS Durban'!E49</f>
        <v>58077736377.812698</v>
      </c>
      <c r="F49" s="119"/>
      <c r="G49" s="119"/>
      <c r="H49" s="10"/>
      <c r="I49" s="10"/>
      <c r="J49" s="10"/>
      <c r="K49" s="10"/>
      <c r="L49" s="119"/>
      <c r="M49" s="158">
        <f t="shared" si="15"/>
        <v>3586567155.3754268</v>
      </c>
      <c r="N49" s="10">
        <f t="shared" si="16"/>
        <v>-2.0437449409267563</v>
      </c>
      <c r="O49" s="10">
        <f t="shared" si="17"/>
        <v>2.2000162634363774</v>
      </c>
      <c r="Q49" s="159">
        <f t="shared" si="14"/>
        <v>6.1754596150989015E-2</v>
      </c>
    </row>
    <row r="50" spans="1:17" x14ac:dyDescent="0.2">
      <c r="A50" t="str">
        <f>'GOS Durban'!A50</f>
        <v>2012q4</v>
      </c>
      <c r="B50" s="7">
        <v>39679.286244765506</v>
      </c>
      <c r="C50" s="7">
        <v>242968.67667019999</v>
      </c>
      <c r="D50" s="118">
        <f>'GOS Durban'!D50</f>
        <v>359393994647.27747</v>
      </c>
      <c r="E50" s="118">
        <f>'GOS Durban'!E50</f>
        <v>55386951502.526268</v>
      </c>
      <c r="F50" s="119"/>
      <c r="G50" s="119"/>
      <c r="H50" s="10"/>
      <c r="I50" s="10"/>
      <c r="J50" s="10"/>
      <c r="K50" s="10"/>
      <c r="L50" s="119"/>
      <c r="M50" s="158">
        <f t="shared" ref="M50:M51" si="18">E50*Q50</f>
        <v>3354320534.9434042</v>
      </c>
      <c r="N50" s="10">
        <f t="shared" ref="N50:N51" si="19">(M50-M49)/M49*100</f>
        <v>-6.4754571814984452</v>
      </c>
      <c r="O50" s="10">
        <f t="shared" ref="O50:O51" si="20">(M50-M46)/M46*100</f>
        <v>4.4098695334853266</v>
      </c>
      <c r="Q50" s="159">
        <f t="shared" si="14"/>
        <v>6.0561566288594333E-2</v>
      </c>
    </row>
    <row r="51" spans="1:17" x14ac:dyDescent="0.2">
      <c r="A51" t="str">
        <f>'GOS Durban'!A51</f>
        <v>2013q1</v>
      </c>
      <c r="B51" s="7">
        <v>39679.286244765506</v>
      </c>
      <c r="C51" s="7">
        <v>242968.67667019999</v>
      </c>
      <c r="D51" s="118">
        <f>'GOS Durban'!D51</f>
        <v>367480221649.54102</v>
      </c>
      <c r="E51" s="118">
        <f>'GOS Durban'!E51</f>
        <v>57374812452.903831</v>
      </c>
      <c r="F51" s="119"/>
      <c r="G51" s="119"/>
      <c r="H51" s="10"/>
      <c r="I51" s="10"/>
      <c r="J51" s="10"/>
      <c r="K51" s="10"/>
      <c r="L51" s="119"/>
      <c r="M51" s="158">
        <f t="shared" si="18"/>
        <v>3426649140.9401894</v>
      </c>
      <c r="N51" s="10">
        <f t="shared" si="19"/>
        <v>2.1562818831207951</v>
      </c>
      <c r="O51" s="10">
        <f t="shared" si="20"/>
        <v>8.921452968600315</v>
      </c>
      <c r="Q51" s="159">
        <f t="shared" si="14"/>
        <v>5.9723927529226478E-2</v>
      </c>
    </row>
    <row r="52" spans="1:17" x14ac:dyDescent="0.2">
      <c r="A52" t="str">
        <f>'GOS Durban'!A52</f>
        <v>2013q2</v>
      </c>
      <c r="B52" s="7">
        <v>39679.286244765506</v>
      </c>
      <c r="C52" s="7">
        <v>242968.67667019999</v>
      </c>
      <c r="D52" s="118">
        <f>'GOS Durban'!D52</f>
        <v>405791190849.54108</v>
      </c>
      <c r="E52" s="118">
        <f>'GOS Durban'!E52</f>
        <v>65686281234.236198</v>
      </c>
      <c r="F52" s="119"/>
      <c r="G52" s="119"/>
      <c r="H52" s="10"/>
      <c r="I52" s="10"/>
      <c r="J52" s="10"/>
      <c r="K52" s="10"/>
      <c r="L52" s="119"/>
      <c r="M52" s="158">
        <f t="shared" ref="M52:M63" si="21">E52*Q52</f>
        <v>4049615731.1387835</v>
      </c>
      <c r="N52" s="10">
        <f t="shared" ref="N52:N61" si="22">(M52-M51)/M51*100</f>
        <v>18.180051840021974</v>
      </c>
      <c r="O52" s="10">
        <f t="shared" ref="O52:O61" si="23">(M52-M48)/M48*100</f>
        <v>10.603029098765813</v>
      </c>
      <c r="Q52" s="159">
        <f t="shared" si="14"/>
        <v>6.1650860043331125E-2</v>
      </c>
    </row>
    <row r="53" spans="1:17" x14ac:dyDescent="0.2">
      <c r="A53" t="str">
        <f>'GOS Durban'!A53</f>
        <v>2013q3</v>
      </c>
      <c r="B53" s="7">
        <v>39679.286244765506</v>
      </c>
      <c r="C53" s="7">
        <v>242968.67667019999</v>
      </c>
      <c r="D53" s="118">
        <f>'GOS Durban'!D53</f>
        <v>403913196649.54102</v>
      </c>
      <c r="E53" s="118">
        <f>'GOS Durban'!E53</f>
        <v>63160938397.374947</v>
      </c>
      <c r="F53" s="119"/>
      <c r="G53" s="119"/>
      <c r="H53" s="10"/>
      <c r="I53" s="10"/>
      <c r="J53" s="10"/>
      <c r="K53" s="10"/>
      <c r="L53" s="119"/>
      <c r="M53" s="158">
        <f t="shared" si="21"/>
        <v>3956783835.8291154</v>
      </c>
      <c r="N53" s="10">
        <f t="shared" si="22"/>
        <v>-2.2923630653608464</v>
      </c>
      <c r="O53" s="10">
        <f t="shared" si="23"/>
        <v>10.322312797038256</v>
      </c>
      <c r="Q53" s="159">
        <f t="shared" si="14"/>
        <v>6.2646058406148772E-2</v>
      </c>
    </row>
    <row r="54" spans="1:17" x14ac:dyDescent="0.2">
      <c r="A54" t="str">
        <f>'GOS Durban'!A54</f>
        <v>2013q4</v>
      </c>
      <c r="B54" s="7">
        <v>39679.286244765506</v>
      </c>
      <c r="C54" s="7">
        <v>242968.67667019999</v>
      </c>
      <c r="D54" s="118">
        <f>'GOS Durban'!D54</f>
        <v>388657467649.54102</v>
      </c>
      <c r="E54" s="118">
        <f>'GOS Durban'!E54</f>
        <v>60154874215.805931</v>
      </c>
      <c r="F54" s="119"/>
      <c r="G54" s="119"/>
      <c r="H54" s="10"/>
      <c r="I54" s="10"/>
      <c r="J54" s="10"/>
      <c r="K54" s="10"/>
      <c r="L54" s="119"/>
      <c r="M54" s="158">
        <f t="shared" si="21"/>
        <v>3668545849.6597242</v>
      </c>
      <c r="N54" s="10">
        <f t="shared" si="22"/>
        <v>-7.2846533479884412</v>
      </c>
      <c r="O54" s="10">
        <f t="shared" si="23"/>
        <v>9.367778405280573</v>
      </c>
      <c r="Q54" s="159">
        <f t="shared" si="14"/>
        <v>6.0985014057195037E-2</v>
      </c>
    </row>
    <row r="55" spans="1:17" x14ac:dyDescent="0.2">
      <c r="A55" t="str">
        <f>'GOS Durban'!A55</f>
        <v>2014q1</v>
      </c>
      <c r="B55" s="7">
        <v>39679.286244765506</v>
      </c>
      <c r="C55" s="7">
        <v>242968.67667019999</v>
      </c>
      <c r="D55" s="118">
        <f>'GOS Durban'!D55</f>
        <v>403713587855.95581</v>
      </c>
      <c r="E55" s="118">
        <f>'GOS Durban'!E55</f>
        <v>63764341303.80304</v>
      </c>
      <c r="F55" s="119"/>
      <c r="G55" s="119"/>
      <c r="H55" s="10"/>
      <c r="I55" s="10"/>
      <c r="J55" s="10"/>
      <c r="K55" s="10"/>
      <c r="L55" s="119"/>
      <c r="M55" s="158">
        <f t="shared" si="21"/>
        <v>3793498207.3699398</v>
      </c>
      <c r="N55" s="10">
        <f t="shared" si="22"/>
        <v>3.4060459601944331</v>
      </c>
      <c r="O55" s="10">
        <f t="shared" si="23"/>
        <v>10.705766810111641</v>
      </c>
      <c r="Q55" s="159">
        <f t="shared" si="14"/>
        <v>5.949247071017242E-2</v>
      </c>
    </row>
    <row r="56" spans="1:17" x14ac:dyDescent="0.2">
      <c r="A56" t="str">
        <f>'GOS Durban'!A56</f>
        <v>2014q2</v>
      </c>
      <c r="B56" s="7">
        <v>39679.286244765506</v>
      </c>
      <c r="C56" s="7">
        <v>242968.67667019999</v>
      </c>
      <c r="D56" s="118">
        <f>'GOS Durban'!D56</f>
        <v>429607217855.95587</v>
      </c>
      <c r="E56" s="118">
        <f>'GOS Durban'!E56</f>
        <v>70620120770.702454</v>
      </c>
      <c r="F56" s="119"/>
      <c r="G56" s="119"/>
      <c r="H56" s="10"/>
      <c r="I56" s="10"/>
      <c r="J56" s="10"/>
      <c r="K56" s="10"/>
      <c r="L56" s="119"/>
      <c r="M56" s="158">
        <f t="shared" si="21"/>
        <v>4339579074.7015686</v>
      </c>
      <c r="N56" s="10">
        <f t="shared" si="22"/>
        <v>14.395179264108066</v>
      </c>
      <c r="O56" s="10">
        <f t="shared" si="23"/>
        <v>7.1602681047775656</v>
      </c>
      <c r="Q56" s="159">
        <f t="shared" si="14"/>
        <v>6.1449612763929053E-2</v>
      </c>
    </row>
    <row r="57" spans="1:17" x14ac:dyDescent="0.2">
      <c r="A57" t="str">
        <f>'GOS Durban'!A57</f>
        <v>2014q3</v>
      </c>
      <c r="B57" s="7">
        <v>39679.286244765506</v>
      </c>
      <c r="C57" s="7">
        <v>242968.67667019999</v>
      </c>
      <c r="D57" s="118">
        <f>'GOS Durban'!D57</f>
        <v>426645731855.95581</v>
      </c>
      <c r="E57" s="118">
        <f>'GOS Durban'!E57</f>
        <v>68205960136.86145</v>
      </c>
      <c r="F57" s="119"/>
      <c r="G57" s="119"/>
      <c r="H57" s="10"/>
      <c r="I57" s="10"/>
      <c r="J57" s="10"/>
      <c r="K57" s="10"/>
      <c r="L57" s="119"/>
      <c r="M57" s="158">
        <f t="shared" ref="M57:M63" si="24">E57*Q57</f>
        <v>4266340604.6170373</v>
      </c>
      <c r="N57" s="10">
        <f t="shared" ref="N57:N63" si="25">(M57-M56)/M56*100</f>
        <v>-1.6876860364520005</v>
      </c>
      <c r="O57" s="10">
        <f t="shared" ref="O57:O63" si="26">(M57-M53)/M53*100</f>
        <v>7.8234440300946213</v>
      </c>
      <c r="Q57" s="159">
        <f t="shared" si="14"/>
        <v>6.2550847404775733E-2</v>
      </c>
    </row>
    <row r="58" spans="1:17" x14ac:dyDescent="0.2">
      <c r="A58" t="str">
        <f>'GOS Durban'!A58</f>
        <v>2014q4</v>
      </c>
      <c r="B58" s="7">
        <v>39679.286244765506</v>
      </c>
      <c r="C58" s="7">
        <v>242968.67667019999</v>
      </c>
      <c r="D58" s="118">
        <f>'GOS Durban'!D58</f>
        <v>405955137555.95581</v>
      </c>
      <c r="E58" s="118">
        <f>'GOS Durban'!E58</f>
        <v>63719046472.098289</v>
      </c>
      <c r="F58" s="119"/>
      <c r="G58" s="119"/>
      <c r="H58" s="10"/>
      <c r="I58" s="10"/>
      <c r="J58" s="10"/>
      <c r="K58" s="10"/>
      <c r="L58" s="119"/>
      <c r="M58" s="158">
        <f t="shared" si="24"/>
        <v>3879060388.1333504</v>
      </c>
      <c r="N58" s="10">
        <f t="shared" si="25"/>
        <v>-9.0775737892228285</v>
      </c>
      <c r="O58" s="10">
        <f t="shared" si="26"/>
        <v>5.7383646572974518</v>
      </c>
      <c r="Q58" s="159">
        <f t="shared" si="14"/>
        <v>6.0877564918237419E-2</v>
      </c>
    </row>
    <row r="59" spans="1:17" x14ac:dyDescent="0.2">
      <c r="A59" t="str">
        <f>'GOS Durban'!A59</f>
        <v>2015q1</v>
      </c>
      <c r="B59" s="7">
        <v>39679.286244765506</v>
      </c>
      <c r="C59" s="7">
        <v>242968.67667019999</v>
      </c>
      <c r="D59" s="118">
        <f>'GOS Durban'!D59</f>
        <v>414364491750</v>
      </c>
      <c r="E59" s="118">
        <f>'GOS Durban'!E59</f>
        <v>66237039405.194199</v>
      </c>
      <c r="F59" s="119"/>
      <c r="G59" s="119"/>
      <c r="H59" s="10"/>
      <c r="I59" s="10"/>
      <c r="J59" s="10"/>
      <c r="K59" s="10"/>
      <c r="L59" s="119"/>
      <c r="M59" s="158">
        <f t="shared" si="24"/>
        <v>3931591905.8145642</v>
      </c>
      <c r="N59" s="10">
        <f t="shared" si="25"/>
        <v>1.3542330467944235</v>
      </c>
      <c r="O59" s="10">
        <f t="shared" si="26"/>
        <v>3.6402731962898645</v>
      </c>
      <c r="Q59" s="159">
        <f t="shared" si="14"/>
        <v>5.9356395471779726E-2</v>
      </c>
    </row>
    <row r="60" spans="1:17" x14ac:dyDescent="0.2">
      <c r="A60" t="str">
        <f>'GOS Durban'!A60</f>
        <v>2015q2</v>
      </c>
      <c r="B60" s="7">
        <v>39679.286244765506</v>
      </c>
      <c r="C60" s="7">
        <v>242968.67667019999</v>
      </c>
      <c r="D60" s="118">
        <f>'GOS Durban'!D60</f>
        <v>439165465750.00006</v>
      </c>
      <c r="E60" s="118">
        <f>'GOS Durban'!E60</f>
        <v>71993767138.354996</v>
      </c>
      <c r="F60" s="119"/>
      <c r="G60" s="119"/>
      <c r="H60" s="10"/>
      <c r="I60" s="10"/>
      <c r="J60" s="10"/>
      <c r="K60" s="10"/>
      <c r="L60" s="119"/>
      <c r="M60" s="158">
        <f t="shared" si="24"/>
        <v>4402403248.3460503</v>
      </c>
      <c r="N60" s="10">
        <f t="shared" si="25"/>
        <v>11.975081692359455</v>
      </c>
      <c r="O60" s="10">
        <f t="shared" si="26"/>
        <v>1.4477020135599685</v>
      </c>
      <c r="Q60" s="159">
        <f t="shared" si="14"/>
        <v>6.1149783145611376E-2</v>
      </c>
    </row>
    <row r="61" spans="1:17" x14ac:dyDescent="0.2">
      <c r="A61" t="str">
        <f>'GOS Durban'!A61</f>
        <v>2015q3</v>
      </c>
      <c r="B61" s="7">
        <v>39679.286244765506</v>
      </c>
      <c r="C61" s="7">
        <v>242968.67667019999</v>
      </c>
      <c r="D61" s="118">
        <f>'GOS Durban'!D61</f>
        <v>430758946750</v>
      </c>
      <c r="E61" s="118">
        <f>'GOS Durban'!E61</f>
        <v>68971200449.753662</v>
      </c>
      <c r="F61" s="119"/>
      <c r="G61" s="119"/>
      <c r="H61" s="10"/>
      <c r="I61" s="10"/>
      <c r="J61" s="10"/>
      <c r="K61" s="10"/>
      <c r="L61" s="119"/>
      <c r="M61" s="158">
        <f t="shared" si="24"/>
        <v>4298089838.7325506</v>
      </c>
      <c r="N61" s="10">
        <f t="shared" si="25"/>
        <v>-2.3694651245927867</v>
      </c>
      <c r="O61" s="10">
        <f t="shared" si="26"/>
        <v>0.74417954537324749</v>
      </c>
      <c r="Q61" s="159">
        <f t="shared" si="14"/>
        <v>6.2317167320637835E-2</v>
      </c>
    </row>
    <row r="62" spans="1:17" x14ac:dyDescent="0.2">
      <c r="A62" t="str">
        <f>'GOS Durban'!A62</f>
        <v>2015q4</v>
      </c>
      <c r="B62" s="7">
        <v>39679.286244765506</v>
      </c>
      <c r="C62" s="7">
        <v>242968.67667019999</v>
      </c>
      <c r="D62" s="118">
        <f>'GOS Durban'!D62</f>
        <v>412801638898.43872</v>
      </c>
      <c r="E62" s="118">
        <f>'GOS Durban'!E62</f>
        <v>65064553671.632942</v>
      </c>
      <c r="F62" s="119"/>
      <c r="G62" s="119"/>
      <c r="H62" s="10"/>
      <c r="I62" s="10"/>
      <c r="J62" s="10"/>
      <c r="K62" s="10"/>
      <c r="L62" s="119"/>
      <c r="M62" s="158">
        <f t="shared" si="24"/>
        <v>3956448530.1776786</v>
      </c>
      <c r="N62" s="10">
        <f t="shared" si="25"/>
        <v>-7.9486777004088278</v>
      </c>
      <c r="O62" s="10">
        <f t="shared" si="26"/>
        <v>1.9950228741236045</v>
      </c>
      <c r="Q62" s="159">
        <f t="shared" si="14"/>
        <v>6.0808048421342263E-2</v>
      </c>
    </row>
    <row r="63" spans="1:17" x14ac:dyDescent="0.2">
      <c r="A63" t="str">
        <f>'GOS Durban'!A63</f>
        <v>2016q1</v>
      </c>
      <c r="B63" s="7">
        <v>39679.286244765506</v>
      </c>
      <c r="C63" s="7">
        <v>242968.67667019999</v>
      </c>
      <c r="D63" s="118">
        <f>'GOS Durban'!D63</f>
        <v>430811408243.29651</v>
      </c>
      <c r="E63" s="118">
        <f>'GOS Durban'!E63</f>
        <v>69606599042.275208</v>
      </c>
      <c r="F63" s="119"/>
      <c r="G63" s="119"/>
      <c r="H63" s="10"/>
      <c r="I63" s="10"/>
      <c r="J63" s="10"/>
      <c r="K63" s="10"/>
      <c r="L63" s="119"/>
      <c r="M63" s="158">
        <f t="shared" si="24"/>
        <v>4143281617.2376447</v>
      </c>
      <c r="N63" s="10">
        <f t="shared" si="25"/>
        <v>4.7222423250271799</v>
      </c>
      <c r="O63" s="10">
        <f t="shared" si="26"/>
        <v>5.3843256496180434</v>
      </c>
      <c r="Q63" s="159">
        <f t="shared" si="14"/>
        <v>5.9524264570392872E-2</v>
      </c>
    </row>
    <row r="64" spans="1:17" x14ac:dyDescent="0.2">
      <c r="A64"/>
      <c r="D64" s="118"/>
      <c r="E64" s="118"/>
      <c r="F64" s="119"/>
      <c r="G64" s="119"/>
      <c r="H64" s="10"/>
      <c r="I64" s="10"/>
      <c r="J64" s="10"/>
      <c r="K64" s="10"/>
      <c r="L64" s="119"/>
      <c r="M64" s="158"/>
      <c r="N64" s="10"/>
      <c r="O64" s="10"/>
      <c r="Q64" s="159">
        <f>(Q48+Q52+Q56)/3</f>
        <v>6.1149783145611376E-2</v>
      </c>
    </row>
    <row r="65" spans="13:13" x14ac:dyDescent="0.2">
      <c r="M65" s="10"/>
    </row>
    <row r="66" spans="13:13" x14ac:dyDescent="0.2">
      <c r="M66" s="10"/>
    </row>
    <row r="67" spans="13:13" x14ac:dyDescent="0.2">
      <c r="M67" s="10"/>
    </row>
  </sheetData>
  <mergeCells count="2">
    <mergeCell ref="D1:O1"/>
    <mergeCell ref="R11:T11"/>
  </mergeCells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workbookViewId="0"/>
  </sheetViews>
  <sheetFormatPr defaultRowHeight="12.75" x14ac:dyDescent="0.2"/>
  <cols>
    <col min="1" max="1" width="7.5" style="7" bestFit="1" customWidth="1"/>
    <col min="2" max="2" width="9" style="7" hidden="1" customWidth="1"/>
    <col min="3" max="3" width="16.5" style="7" hidden="1" customWidth="1"/>
    <col min="4" max="4" width="17.125" style="7" customWidth="1"/>
    <col min="5" max="5" width="15.5" style="7" bestFit="1" customWidth="1"/>
    <col min="6" max="6" width="13.75" style="7" hidden="1" customWidth="1"/>
    <col min="7" max="7" width="14.125" style="7" hidden="1" customWidth="1"/>
    <col min="8" max="8" width="10.375" style="7" hidden="1" customWidth="1"/>
    <col min="9" max="9" width="8" style="7" hidden="1" customWidth="1"/>
    <col min="10" max="10" width="7.875" style="7" hidden="1" customWidth="1"/>
    <col min="11" max="11" width="9.375" style="7" hidden="1" customWidth="1"/>
    <col min="12" max="12" width="11" hidden="1" customWidth="1"/>
    <col min="13" max="13" width="17.375" customWidth="1"/>
    <col min="14" max="14" width="15.75" customWidth="1"/>
    <col min="15" max="15" width="15" customWidth="1"/>
    <col min="16" max="16" width="8.375" customWidth="1"/>
    <col min="17" max="17" width="7.75" customWidth="1"/>
    <col min="19" max="19" width="14.5" bestFit="1" customWidth="1"/>
    <col min="21" max="21" width="8" customWidth="1"/>
  </cols>
  <sheetData>
    <row r="1" spans="1:20" ht="28.5" customHeight="1" thickBot="1" x14ac:dyDescent="0.25">
      <c r="D1" s="226" t="s">
        <v>195</v>
      </c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8"/>
    </row>
    <row r="2" spans="1:20" ht="39" thickBot="1" x14ac:dyDescent="0.25">
      <c r="C2" s="117" t="s">
        <v>60</v>
      </c>
      <c r="D2" s="125" t="s">
        <v>187</v>
      </c>
      <c r="E2" s="123" t="s">
        <v>188</v>
      </c>
      <c r="F2" s="123" t="s">
        <v>59</v>
      </c>
      <c r="G2" s="123" t="s">
        <v>58</v>
      </c>
      <c r="H2" s="123" t="s">
        <v>61</v>
      </c>
      <c r="I2" s="123" t="s">
        <v>62</v>
      </c>
      <c r="J2" s="123" t="s">
        <v>63</v>
      </c>
      <c r="K2" s="123" t="s">
        <v>64</v>
      </c>
      <c r="L2" s="123" t="s">
        <v>82</v>
      </c>
      <c r="M2" s="123" t="s">
        <v>196</v>
      </c>
      <c r="N2" s="123" t="s">
        <v>83</v>
      </c>
      <c r="O2" s="124" t="s">
        <v>81</v>
      </c>
    </row>
    <row r="3" spans="1:20" hidden="1" x14ac:dyDescent="0.2">
      <c r="A3" t="s">
        <v>53</v>
      </c>
      <c r="B3" s="7">
        <v>37676.73632361889</v>
      </c>
      <c r="C3" s="7">
        <v>228114.65100000001</v>
      </c>
      <c r="D3" s="118">
        <f>'GOS Durban'!D3</f>
        <v>111327435377.31465</v>
      </c>
      <c r="E3" s="118">
        <f>'GOS Durban'!E3</f>
        <v>18047006913.30056</v>
      </c>
    </row>
    <row r="4" spans="1:20" hidden="1" x14ac:dyDescent="0.2">
      <c r="A4" t="s">
        <v>54</v>
      </c>
      <c r="B4" s="7">
        <v>39785.998991779808</v>
      </c>
      <c r="C4" s="7">
        <v>237077.625</v>
      </c>
      <c r="D4" s="118">
        <f>'GOS Durban'!D4</f>
        <v>121082602031.46991</v>
      </c>
      <c r="E4" s="118">
        <f>'GOS Durban'!E4</f>
        <v>19989577483.659698</v>
      </c>
    </row>
    <row r="5" spans="1:20" hidden="1" x14ac:dyDescent="0.2">
      <c r="A5" t="s">
        <v>55</v>
      </c>
      <c r="B5" s="7">
        <v>40039.788367970163</v>
      </c>
      <c r="C5" s="7">
        <v>239764.666</v>
      </c>
      <c r="D5" s="118">
        <f>'GOS Durban'!D5</f>
        <v>122075765747.53899</v>
      </c>
      <c r="E5" s="118">
        <f>'GOS Durban'!E5</f>
        <v>20028728696.995758</v>
      </c>
    </row>
    <row r="6" spans="1:20" hidden="1" x14ac:dyDescent="0.2">
      <c r="A6" t="s">
        <v>52</v>
      </c>
      <c r="B6" s="7">
        <v>40074.592176024802</v>
      </c>
      <c r="C6" s="7">
        <v>242416.25599999999</v>
      </c>
      <c r="D6" s="118">
        <f>'GOS Durban'!D6</f>
        <v>121202924908.91542</v>
      </c>
      <c r="E6" s="118">
        <f>'GOS Durban'!E6</f>
        <v>19729736523.171951</v>
      </c>
    </row>
    <row r="7" spans="1:20" hidden="1" x14ac:dyDescent="0.2">
      <c r="A7" t="s">
        <v>49</v>
      </c>
      <c r="B7" s="7">
        <v>38164.553783353913</v>
      </c>
      <c r="C7" s="7">
        <v>234422.22595000002</v>
      </c>
      <c r="D7" s="118">
        <f>'GOS Durban'!D7</f>
        <v>131113266748.78006</v>
      </c>
      <c r="E7" s="118">
        <f>'GOS Durban'!E7</f>
        <v>20813249649.834637</v>
      </c>
      <c r="F7" s="119">
        <v>4118958622</v>
      </c>
      <c r="G7" s="119">
        <v>674878797</v>
      </c>
      <c r="H7" s="10">
        <f>E7/D7*100</f>
        <v>15.874251451391203</v>
      </c>
      <c r="I7" s="10">
        <f>G7/F7*100</f>
        <v>16.384694747729856</v>
      </c>
      <c r="J7" s="10">
        <f>D7/F7</f>
        <v>31.831654255637254</v>
      </c>
      <c r="K7" s="10">
        <f>E7/G7</f>
        <v>30.83998155276856</v>
      </c>
      <c r="M7" s="118">
        <f>E7*$L$26</f>
        <v>635583268.2459656</v>
      </c>
    </row>
    <row r="8" spans="1:20" hidden="1" x14ac:dyDescent="0.2">
      <c r="A8" t="s">
        <v>50</v>
      </c>
      <c r="B8" s="7">
        <v>40899.509629239452</v>
      </c>
      <c r="C8" s="7">
        <v>246691.99999189001</v>
      </c>
      <c r="D8" s="118">
        <f>'GOS Durban'!D8</f>
        <v>146758636894.99323</v>
      </c>
      <c r="E8" s="118">
        <f>'GOS Durban'!E8</f>
        <v>23838800526.378548</v>
      </c>
      <c r="F8" s="119">
        <v>4128329079</v>
      </c>
      <c r="G8" s="119">
        <v>697677279</v>
      </c>
      <c r="H8" s="10">
        <f t="shared" ref="H8:H38" si="0">E8/D8*100</f>
        <v>16.243541798112616</v>
      </c>
      <c r="I8" s="10">
        <f t="shared" ref="I8:I37" si="1">G8/F8*100</f>
        <v>16.899749648082743</v>
      </c>
      <c r="J8" s="10">
        <f t="shared" ref="J8:K36" si="2">D8/F8</f>
        <v>35.549161437135815</v>
      </c>
      <c r="K8" s="10">
        <f t="shared" si="2"/>
        <v>34.168807332449404</v>
      </c>
      <c r="M8" s="118">
        <f t="shared" ref="M8:M30" si="3">E8*$L$26</f>
        <v>727975832.92043507</v>
      </c>
      <c r="N8" s="10">
        <f>(M8-M7)/M7*100</f>
        <v>14.536657789851432</v>
      </c>
    </row>
    <row r="9" spans="1:20" hidden="1" x14ac:dyDescent="0.2">
      <c r="A9" t="s">
        <v>51</v>
      </c>
      <c r="B9" s="7">
        <v>40843.515709009815</v>
      </c>
      <c r="C9" s="7">
        <v>248774.73830440003</v>
      </c>
      <c r="D9" s="118">
        <f>'GOS Durban'!D9</f>
        <v>151565574484.21759</v>
      </c>
      <c r="E9" s="118">
        <f>'GOS Durban'!E9</f>
        <v>24303028000.046425</v>
      </c>
      <c r="F9" s="119">
        <v>4479766142</v>
      </c>
      <c r="G9" s="119">
        <v>748604188</v>
      </c>
      <c r="H9" s="10">
        <f t="shared" si="0"/>
        <v>16.034662279182058</v>
      </c>
      <c r="I9" s="10">
        <f t="shared" si="1"/>
        <v>16.71078722126741</v>
      </c>
      <c r="J9" s="10">
        <f t="shared" si="2"/>
        <v>33.833367564261032</v>
      </c>
      <c r="K9" s="10">
        <f t="shared" si="2"/>
        <v>32.464456370428998</v>
      </c>
      <c r="M9" s="118">
        <f t="shared" si="3"/>
        <v>742152149.44416165</v>
      </c>
      <c r="N9" s="10">
        <f t="shared" ref="N9:N36" si="4">(M9-M8)/M8*100</f>
        <v>1.9473608714255213</v>
      </c>
    </row>
    <row r="10" spans="1:20" ht="13.5" hidden="1" thickBot="1" x14ac:dyDescent="0.25">
      <c r="A10" t="s">
        <v>48</v>
      </c>
      <c r="B10" s="7">
        <v>41049.652983244421</v>
      </c>
      <c r="C10" s="7">
        <v>252232.9458972</v>
      </c>
      <c r="D10" s="118">
        <f>'GOS Durban'!D10</f>
        <v>150107424872.00909</v>
      </c>
      <c r="E10" s="118">
        <f>'GOS Durban'!E10</f>
        <v>23980812578.644672</v>
      </c>
      <c r="F10" s="119">
        <v>4393645140</v>
      </c>
      <c r="G10" s="119">
        <v>741841930</v>
      </c>
      <c r="H10" s="10">
        <f t="shared" si="0"/>
        <v>15.975767087532281</v>
      </c>
      <c r="I10" s="10">
        <f t="shared" si="1"/>
        <v>16.884429815376485</v>
      </c>
      <c r="J10" s="10">
        <f t="shared" si="2"/>
        <v>34.164667397788321</v>
      </c>
      <c r="K10" s="10">
        <f t="shared" si="2"/>
        <v>32.326040910958852</v>
      </c>
      <c r="M10" s="118">
        <f t="shared" si="3"/>
        <v>732312516.80345082</v>
      </c>
      <c r="N10" s="10">
        <f t="shared" si="4"/>
        <v>-1.3258241787860172</v>
      </c>
    </row>
    <row r="11" spans="1:20" ht="15.75" thickBot="1" x14ac:dyDescent="0.25">
      <c r="A11" t="str">
        <f>'GOS Durban'!A11</f>
        <v>2003q1</v>
      </c>
      <c r="B11" s="7">
        <v>39679.286244765506</v>
      </c>
      <c r="C11" s="7">
        <v>242968.67667019999</v>
      </c>
      <c r="D11" s="118">
        <f>'GOS Durban'!D11</f>
        <v>149755012000</v>
      </c>
      <c r="E11" s="118">
        <f>'GOS Durban'!E11</f>
        <v>24244053650.55595</v>
      </c>
      <c r="F11" s="119">
        <v>4324510166.1150007</v>
      </c>
      <c r="G11" s="119">
        <v>733454143.19999993</v>
      </c>
      <c r="H11" s="10">
        <f t="shared" si="0"/>
        <v>16.189143406135852</v>
      </c>
      <c r="I11" s="10">
        <f t="shared" si="1"/>
        <v>16.960398172885121</v>
      </c>
      <c r="J11" s="10">
        <f t="shared" si="2"/>
        <v>34.629358296672713</v>
      </c>
      <c r="K11" s="10">
        <f t="shared" si="2"/>
        <v>33.054627716439292</v>
      </c>
      <c r="M11" s="118">
        <f t="shared" si="3"/>
        <v>740351224.0518055</v>
      </c>
      <c r="N11" s="10">
        <f t="shared" si="4"/>
        <v>1.097715396623792</v>
      </c>
      <c r="O11" s="10">
        <f>(M11-M7)/M7*100</f>
        <v>16.48374981534214</v>
      </c>
      <c r="R11" s="229" t="s">
        <v>162</v>
      </c>
      <c r="S11" s="230"/>
      <c r="T11" s="231"/>
    </row>
    <row r="12" spans="1:20" x14ac:dyDescent="0.2">
      <c r="A12" t="str">
        <f>'GOS Durban'!A12</f>
        <v>2003q2</v>
      </c>
      <c r="B12" s="7">
        <v>39679.286244765506</v>
      </c>
      <c r="C12" s="7">
        <v>242968.67667019999</v>
      </c>
      <c r="D12" s="118">
        <f>'GOS Durban'!D12</f>
        <v>158630931999.99997</v>
      </c>
      <c r="E12" s="118">
        <f>'GOS Durban'!E12</f>
        <v>26378383958.127831</v>
      </c>
      <c r="F12" s="119">
        <v>4344832650.1500006</v>
      </c>
      <c r="G12" s="119">
        <v>733104993.00000012</v>
      </c>
      <c r="H12" s="10">
        <f t="shared" si="0"/>
        <v>16.628777014389499</v>
      </c>
      <c r="I12" s="10">
        <f t="shared" si="1"/>
        <v>16.873031760491177</v>
      </c>
      <c r="J12" s="10">
        <f t="shared" si="2"/>
        <v>36.510251319926766</v>
      </c>
      <c r="K12" s="10">
        <f t="shared" si="2"/>
        <v>35.981727324189464</v>
      </c>
      <c r="M12" s="118">
        <f t="shared" si="3"/>
        <v>805528198.10562563</v>
      </c>
      <c r="N12" s="10">
        <f t="shared" si="4"/>
        <v>8.8035208069379003</v>
      </c>
      <c r="O12" s="10">
        <f t="shared" ref="O12:O36" si="5">(M12-M8)/M8*100</f>
        <v>10.653151063280795</v>
      </c>
      <c r="R12" s="7">
        <v>2001</v>
      </c>
    </row>
    <row r="13" spans="1:20" x14ac:dyDescent="0.2">
      <c r="A13" t="str">
        <f>'GOS Durban'!A13</f>
        <v>2003q3</v>
      </c>
      <c r="B13" s="7">
        <v>39679.286244765506</v>
      </c>
      <c r="C13" s="7">
        <v>242968.67667019999</v>
      </c>
      <c r="D13" s="118">
        <f>'GOS Durban'!D13</f>
        <v>160430738000</v>
      </c>
      <c r="E13" s="118">
        <f>'GOS Durban'!E13</f>
        <v>26265908701.840115</v>
      </c>
      <c r="F13" s="119">
        <v>4469507962.3999996</v>
      </c>
      <c r="G13" s="119">
        <v>755965791.00000012</v>
      </c>
      <c r="H13" s="10">
        <f t="shared" si="0"/>
        <v>16.372117356862194</v>
      </c>
      <c r="I13" s="10">
        <f t="shared" si="1"/>
        <v>16.913848176569036</v>
      </c>
      <c r="J13" s="10">
        <f t="shared" si="2"/>
        <v>35.894496519445333</v>
      </c>
      <c r="K13" s="10">
        <f t="shared" si="2"/>
        <v>34.744837682529621</v>
      </c>
      <c r="M13" s="118">
        <f t="shared" si="3"/>
        <v>802093492.22399426</v>
      </c>
      <c r="N13" s="10">
        <f t="shared" si="4"/>
        <v>-0.42639176253653577</v>
      </c>
      <c r="O13" s="10">
        <f t="shared" si="5"/>
        <v>8.076691932338397</v>
      </c>
      <c r="R13" s="7">
        <f>R12+1</f>
        <v>2002</v>
      </c>
      <c r="S13" s="154">
        <f>SUM(M7:M10)</f>
        <v>2838023767.4140129</v>
      </c>
    </row>
    <row r="14" spans="1:20" x14ac:dyDescent="0.2">
      <c r="A14" t="str">
        <f>'GOS Durban'!A14</f>
        <v>2003q4</v>
      </c>
      <c r="B14" s="7">
        <v>39679.286244765506</v>
      </c>
      <c r="C14" s="7">
        <v>242968.67667019999</v>
      </c>
      <c r="D14" s="118">
        <f>'GOS Durban'!D14</f>
        <v>154932418000</v>
      </c>
      <c r="E14" s="118">
        <f>'GOS Durban'!E14</f>
        <v>25299339348.741631</v>
      </c>
      <c r="F14" s="119">
        <v>4792454884.6540003</v>
      </c>
      <c r="G14" s="119">
        <v>792421454</v>
      </c>
      <c r="H14" s="10">
        <f t="shared" si="0"/>
        <v>16.329274192791356</v>
      </c>
      <c r="I14" s="10">
        <f t="shared" si="1"/>
        <v>16.534771282613971</v>
      </c>
      <c r="J14" s="10">
        <f t="shared" si="2"/>
        <v>32.32840407034643</v>
      </c>
      <c r="K14" s="10">
        <f t="shared" si="2"/>
        <v>31.926620892247612</v>
      </c>
      <c r="M14" s="118">
        <f t="shared" si="3"/>
        <v>772576942.96982217</v>
      </c>
      <c r="N14" s="10">
        <f t="shared" si="4"/>
        <v>-3.6799387528167644</v>
      </c>
      <c r="O14" s="10">
        <f t="shared" si="5"/>
        <v>5.4982572661909206</v>
      </c>
      <c r="R14" s="7">
        <f t="shared" ref="R14:R24" si="6">R13+1</f>
        <v>2003</v>
      </c>
      <c r="S14" s="154">
        <f>SUM(M11:M14)</f>
        <v>3120549857.3512478</v>
      </c>
      <c r="T14" s="10">
        <f>(S14-S13)/S13*100</f>
        <v>9.9550290304534919</v>
      </c>
    </row>
    <row r="15" spans="1:20" x14ac:dyDescent="0.2">
      <c r="A15" t="str">
        <f>'GOS Durban'!A15</f>
        <v>2004q1</v>
      </c>
      <c r="B15" s="7">
        <v>39679.286244765506</v>
      </c>
      <c r="C15" s="7">
        <v>242968.67667019999</v>
      </c>
      <c r="D15" s="118">
        <f>'GOS Durban'!D15</f>
        <v>161952871000</v>
      </c>
      <c r="E15" s="118">
        <f>'GOS Durban'!E15</f>
        <v>26334294143.629166</v>
      </c>
      <c r="F15" s="119">
        <v>4499340550.9499998</v>
      </c>
      <c r="G15" s="119">
        <v>735941631.61000013</v>
      </c>
      <c r="H15" s="10">
        <f t="shared" si="0"/>
        <v>16.260467616921201</v>
      </c>
      <c r="I15" s="10">
        <f t="shared" si="1"/>
        <v>16.356655453755593</v>
      </c>
      <c r="J15" s="10">
        <f t="shared" si="2"/>
        <v>35.99480171951086</v>
      </c>
      <c r="K15" s="10">
        <f t="shared" si="2"/>
        <v>35.78312873266637</v>
      </c>
      <c r="M15" s="118">
        <f t="shared" si="3"/>
        <v>804181808.24018514</v>
      </c>
      <c r="N15" s="10">
        <f t="shared" si="4"/>
        <v>4.09083723737242</v>
      </c>
      <c r="O15" s="10">
        <f t="shared" si="5"/>
        <v>8.6216625453857763</v>
      </c>
      <c r="R15" s="7">
        <f t="shared" si="6"/>
        <v>2004</v>
      </c>
      <c r="S15" s="154">
        <f>SUM(M15:M18)</f>
        <v>3447508284.0973377</v>
      </c>
      <c r="T15" s="10">
        <f t="shared" ref="T15:T21" si="7">(S15-S14)/S14*100</f>
        <v>10.477590222628756</v>
      </c>
    </row>
    <row r="16" spans="1:20" x14ac:dyDescent="0.2">
      <c r="A16" t="str">
        <f>'GOS Durban'!A16</f>
        <v>2004q2</v>
      </c>
      <c r="B16" s="7">
        <v>39679.286244765506</v>
      </c>
      <c r="C16" s="7">
        <v>242968.67667019999</v>
      </c>
      <c r="D16" s="118">
        <f>'GOS Durban'!D16</f>
        <v>172153283000</v>
      </c>
      <c r="E16" s="118">
        <f>'GOS Durban'!E16</f>
        <v>28589934636.633373</v>
      </c>
      <c r="F16" s="119">
        <v>4543677182.2600002</v>
      </c>
      <c r="G16" s="119">
        <v>765181765.9000001</v>
      </c>
      <c r="H16" s="10">
        <f t="shared" si="0"/>
        <v>16.607254963957541</v>
      </c>
      <c r="I16" s="10">
        <f t="shared" si="1"/>
        <v>16.8405838532614</v>
      </c>
      <c r="J16" s="10">
        <f t="shared" si="2"/>
        <v>37.888537432223977</v>
      </c>
      <c r="K16" s="10">
        <f t="shared" si="2"/>
        <v>37.363585896491067</v>
      </c>
      <c r="M16" s="118">
        <f t="shared" si="3"/>
        <v>873063284.25433302</v>
      </c>
      <c r="N16" s="10">
        <f t="shared" si="4"/>
        <v>8.5654108695747855</v>
      </c>
      <c r="O16" s="10">
        <f t="shared" si="5"/>
        <v>8.3839505938501961</v>
      </c>
      <c r="R16" s="7">
        <f t="shared" si="6"/>
        <v>2005</v>
      </c>
      <c r="S16" s="154">
        <f>SUM(M19:M22)</f>
        <v>3785324540.3453827</v>
      </c>
      <c r="T16" s="10">
        <f t="shared" si="7"/>
        <v>9.7988526323873799</v>
      </c>
    </row>
    <row r="17" spans="1:20" x14ac:dyDescent="0.2">
      <c r="A17" t="str">
        <f>'GOS Durban'!A17</f>
        <v>2004q3</v>
      </c>
      <c r="B17" s="7">
        <v>39679.286244765506</v>
      </c>
      <c r="C17" s="7">
        <v>242968.67667019999</v>
      </c>
      <c r="D17" s="118">
        <f>'GOS Durban'!D17</f>
        <v>180297173000</v>
      </c>
      <c r="E17" s="118">
        <f>'GOS Durban'!E17</f>
        <v>29683853002.889915</v>
      </c>
      <c r="F17" s="119">
        <v>4775490888.2999992</v>
      </c>
      <c r="G17" s="119">
        <v>793665970.39999986</v>
      </c>
      <c r="H17" s="10">
        <f t="shared" si="0"/>
        <v>16.463848272812307</v>
      </c>
      <c r="I17" s="10">
        <f t="shared" si="1"/>
        <v>16.619568311699421</v>
      </c>
      <c r="J17" s="10">
        <f t="shared" si="2"/>
        <v>37.754688935064223</v>
      </c>
      <c r="K17" s="10">
        <f t="shared" si="2"/>
        <v>37.400939576544459</v>
      </c>
      <c r="M17" s="118">
        <f t="shared" si="3"/>
        <v>906468745.78086329</v>
      </c>
      <c r="N17" s="10">
        <f t="shared" si="4"/>
        <v>3.8262359818579754</v>
      </c>
      <c r="O17" s="10">
        <f t="shared" si="5"/>
        <v>13.012853809281497</v>
      </c>
      <c r="R17" s="7">
        <f t="shared" si="6"/>
        <v>2006</v>
      </c>
      <c r="S17" s="154">
        <f>SUM(M23:M26)</f>
        <v>4186111250.1708903</v>
      </c>
      <c r="T17" s="10">
        <f t="shared" si="7"/>
        <v>10.587908792331419</v>
      </c>
    </row>
    <row r="18" spans="1:20" x14ac:dyDescent="0.2">
      <c r="A18" t="str">
        <f>'GOS Durban'!A18</f>
        <v>2004q4</v>
      </c>
      <c r="B18" s="7">
        <v>39679.286244765506</v>
      </c>
      <c r="C18" s="7">
        <v>242968.67667019999</v>
      </c>
      <c r="D18" s="118">
        <f>'GOS Durban'!D18</f>
        <v>173642243000.00003</v>
      </c>
      <c r="E18" s="118">
        <f>'GOS Durban'!E18</f>
        <v>28286410837.478893</v>
      </c>
      <c r="F18" s="119">
        <v>4830257034.4000006</v>
      </c>
      <c r="G18" s="119">
        <v>826240651</v>
      </c>
      <c r="H18" s="10">
        <f t="shared" si="0"/>
        <v>16.290051515562887</v>
      </c>
      <c r="I18" s="10">
        <f t="shared" si="1"/>
        <v>17.105521406328908</v>
      </c>
      <c r="J18" s="10">
        <f t="shared" si="2"/>
        <v>35.948861885270112</v>
      </c>
      <c r="K18" s="10">
        <f t="shared" si="2"/>
        <v>34.235075220813471</v>
      </c>
      <c r="M18" s="118">
        <f t="shared" si="3"/>
        <v>863794445.8219564</v>
      </c>
      <c r="N18" s="10">
        <f t="shared" si="4"/>
        <v>-4.7077519393286726</v>
      </c>
      <c r="O18" s="10">
        <f t="shared" si="5"/>
        <v>11.806914985255688</v>
      </c>
      <c r="R18" s="7">
        <f t="shared" si="6"/>
        <v>2007</v>
      </c>
      <c r="S18" s="154">
        <f>SUM(M27:M30)</f>
        <v>4829667110.3571014</v>
      </c>
      <c r="T18" s="10">
        <f t="shared" si="7"/>
        <v>15.373596680211</v>
      </c>
    </row>
    <row r="19" spans="1:20" x14ac:dyDescent="0.2">
      <c r="A19" t="str">
        <f>'GOS Durban'!A19</f>
        <v>2005q1</v>
      </c>
      <c r="B19" s="7">
        <v>39679.286244765506</v>
      </c>
      <c r="C19" s="7">
        <v>242968.67667019999</v>
      </c>
      <c r="D19" s="118">
        <f>'GOS Durban'!D19</f>
        <v>176970820000</v>
      </c>
      <c r="E19" s="118">
        <f>'GOS Durban'!E19</f>
        <v>28914924014.524426</v>
      </c>
      <c r="F19" s="119">
        <v>4690209425</v>
      </c>
      <c r="G19" s="119">
        <v>774740717</v>
      </c>
      <c r="H19" s="10">
        <f t="shared" si="0"/>
        <v>16.338808858163411</v>
      </c>
      <c r="I19" s="10">
        <f t="shared" si="1"/>
        <v>16.51825423552382</v>
      </c>
      <c r="J19" s="10">
        <f t="shared" si="2"/>
        <v>37.731965454826145</v>
      </c>
      <c r="K19" s="10">
        <f t="shared" si="2"/>
        <v>37.32206579575503</v>
      </c>
      <c r="L19">
        <f t="shared" ref="L19:L24" si="8">M31/E31</f>
        <v>2.938203884344609E-2</v>
      </c>
      <c r="M19" s="118">
        <f t="shared" si="3"/>
        <v>882987626.41235149</v>
      </c>
      <c r="N19" s="10">
        <f t="shared" si="4"/>
        <v>2.2219615654198304</v>
      </c>
      <c r="O19" s="10">
        <f t="shared" si="5"/>
        <v>9.7995027199905778</v>
      </c>
      <c r="R19" s="7">
        <f t="shared" si="6"/>
        <v>2008</v>
      </c>
      <c r="S19" s="154">
        <f>SUM(M31:M34)</f>
        <v>5262546439.0329962</v>
      </c>
      <c r="T19" s="10">
        <f t="shared" si="7"/>
        <v>8.9629226773745074</v>
      </c>
    </row>
    <row r="20" spans="1:20" x14ac:dyDescent="0.2">
      <c r="A20" t="str">
        <f>'GOS Durban'!A20</f>
        <v>2005q2</v>
      </c>
      <c r="B20" s="7">
        <v>39679.286244765506</v>
      </c>
      <c r="C20" s="7">
        <v>242968.67667019999</v>
      </c>
      <c r="D20" s="118">
        <f>'GOS Durban'!D20</f>
        <v>191605231000.00003</v>
      </c>
      <c r="E20" s="118">
        <f>'GOS Durban'!E20</f>
        <v>31156568732.768242</v>
      </c>
      <c r="F20" s="119">
        <v>4760343407</v>
      </c>
      <c r="G20" s="119">
        <v>805551748</v>
      </c>
      <c r="H20" s="10">
        <f t="shared" si="0"/>
        <v>16.260813220056729</v>
      </c>
      <c r="I20" s="10">
        <f t="shared" si="1"/>
        <v>16.922135214351357</v>
      </c>
      <c r="J20" s="10">
        <f t="shared" si="2"/>
        <v>40.250295959373005</v>
      </c>
      <c r="K20" s="10">
        <f t="shared" si="2"/>
        <v>38.67730261913384</v>
      </c>
      <c r="L20">
        <f t="shared" si="8"/>
        <v>2.8210020725452412E-2</v>
      </c>
      <c r="M20" s="118">
        <f t="shared" si="3"/>
        <v>951441707.35780501</v>
      </c>
      <c r="N20" s="10">
        <f t="shared" si="4"/>
        <v>7.7525526856574265</v>
      </c>
      <c r="O20" s="10">
        <f t="shared" si="5"/>
        <v>8.9774045612757085</v>
      </c>
      <c r="R20" s="7">
        <f t="shared" si="6"/>
        <v>2009</v>
      </c>
      <c r="S20" s="154">
        <f>SUM(M35:M38)</f>
        <v>5889769815.1133547</v>
      </c>
      <c r="T20" s="10">
        <f t="shared" si="7"/>
        <v>11.91862881110484</v>
      </c>
    </row>
    <row r="21" spans="1:20" x14ac:dyDescent="0.2">
      <c r="A21" t="str">
        <f>'GOS Durban'!A21</f>
        <v>2005q3</v>
      </c>
      <c r="B21" s="7">
        <v>39679.286244765506</v>
      </c>
      <c r="C21" s="7">
        <v>242968.67667019999</v>
      </c>
      <c r="D21" s="118">
        <f>'GOS Durban'!D21</f>
        <v>199106812999.99997</v>
      </c>
      <c r="E21" s="118">
        <f>'GOS Durban'!E21</f>
        <v>32559717309.429279</v>
      </c>
      <c r="F21" s="119">
        <v>4824982237</v>
      </c>
      <c r="G21" s="119">
        <v>802738840</v>
      </c>
      <c r="H21" s="10">
        <f t="shared" si="0"/>
        <v>16.352889596715752</v>
      </c>
      <c r="I21" s="10">
        <f t="shared" si="1"/>
        <v>16.637135652941058</v>
      </c>
      <c r="J21" s="10">
        <f t="shared" si="2"/>
        <v>41.265812643446623</v>
      </c>
      <c r="K21" s="10">
        <f t="shared" si="2"/>
        <v>40.56078476211426</v>
      </c>
      <c r="L21">
        <f t="shared" si="8"/>
        <v>2.8348993266296838E-2</v>
      </c>
      <c r="M21" s="118">
        <f t="shared" si="3"/>
        <v>994290266.48206377</v>
      </c>
      <c r="N21" s="10">
        <f t="shared" si="4"/>
        <v>4.503540132085555</v>
      </c>
      <c r="O21" s="10">
        <f t="shared" si="5"/>
        <v>9.6883120471570159</v>
      </c>
      <c r="R21" s="7">
        <f t="shared" si="6"/>
        <v>2010</v>
      </c>
      <c r="S21" s="154">
        <f>SUM(M39:M42)</f>
        <v>6050385204.5130548</v>
      </c>
      <c r="T21" s="10">
        <f t="shared" si="7"/>
        <v>2.7270232019518907</v>
      </c>
    </row>
    <row r="22" spans="1:20" x14ac:dyDescent="0.2">
      <c r="A22" t="str">
        <f>'GOS Durban'!A22</f>
        <v>2005q4</v>
      </c>
      <c r="B22" s="7">
        <v>39679.286244765506</v>
      </c>
      <c r="C22" s="7">
        <v>242968.67667019999</v>
      </c>
      <c r="D22" s="118">
        <f>'GOS Durban'!D22</f>
        <v>193270352000</v>
      </c>
      <c r="E22" s="118">
        <f>'GOS Durban'!E22</f>
        <v>31325647525.886509</v>
      </c>
      <c r="F22" s="119">
        <v>5011501336</v>
      </c>
      <c r="G22" s="119">
        <v>832010091</v>
      </c>
      <c r="H22" s="10">
        <f t="shared" si="0"/>
        <v>16.208201207129022</v>
      </c>
      <c r="I22" s="10">
        <f t="shared" si="1"/>
        <v>16.602012754606594</v>
      </c>
      <c r="J22" s="10">
        <f t="shared" si="2"/>
        <v>38.565359767869772</v>
      </c>
      <c r="K22" s="10">
        <f t="shared" si="2"/>
        <v>37.650562012097652</v>
      </c>
      <c r="L22">
        <f t="shared" si="8"/>
        <v>3.2533269088446573E-2</v>
      </c>
      <c r="M22" s="118">
        <f t="shared" si="3"/>
        <v>956604940.0931623</v>
      </c>
      <c r="N22" s="10">
        <f t="shared" si="4"/>
        <v>-3.7901735196742252</v>
      </c>
      <c r="O22" s="10">
        <f t="shared" si="5"/>
        <v>10.744511581443511</v>
      </c>
      <c r="R22" s="7">
        <f t="shared" si="6"/>
        <v>2011</v>
      </c>
      <c r="S22" s="154">
        <f>SUM(M43:M46)</f>
        <v>6539858763.5441284</v>
      </c>
      <c r="T22" s="10">
        <f>(S22-S21)/S21*100</f>
        <v>8.0899569611860311</v>
      </c>
    </row>
    <row r="23" spans="1:20" x14ac:dyDescent="0.2">
      <c r="A23" t="str">
        <f>'GOS Durban'!A23</f>
        <v>2006q1</v>
      </c>
      <c r="B23" s="7">
        <v>39679.286244765506</v>
      </c>
      <c r="C23" s="7">
        <v>242968.67667019999</v>
      </c>
      <c r="D23" s="118">
        <f>'GOS Durban'!D23</f>
        <v>194138946800.00003</v>
      </c>
      <c r="E23" s="118">
        <f>'GOS Durban'!E23</f>
        <v>31409572547.105057</v>
      </c>
      <c r="F23" s="119">
        <v>4675546289</v>
      </c>
      <c r="G23" s="119">
        <v>750919883</v>
      </c>
      <c r="H23" s="10">
        <f t="shared" si="0"/>
        <v>16.178913641404925</v>
      </c>
      <c r="I23" s="10">
        <f t="shared" si="1"/>
        <v>16.060580659134182</v>
      </c>
      <c r="J23" s="10">
        <f t="shared" si="2"/>
        <v>41.522195439866394</v>
      </c>
      <c r="K23" s="10">
        <f t="shared" si="2"/>
        <v>41.828127418361433</v>
      </c>
      <c r="L23">
        <f t="shared" si="8"/>
        <v>3.2067124197063895E-2</v>
      </c>
      <c r="M23" s="118">
        <f t="shared" si="3"/>
        <v>959167795.01351929</v>
      </c>
      <c r="N23" s="10">
        <f t="shared" si="4"/>
        <v>0.26791152888123243</v>
      </c>
      <c r="O23" s="10">
        <f t="shared" si="5"/>
        <v>8.6275465615179492</v>
      </c>
      <c r="R23" s="7">
        <f t="shared" si="6"/>
        <v>2012</v>
      </c>
      <c r="S23" s="154">
        <f>SUM(M47:M50)</f>
        <v>7037083781.9145794</v>
      </c>
      <c r="T23" s="10">
        <f>(S23-S22)/S22*100</f>
        <v>7.6029932197035883</v>
      </c>
    </row>
    <row r="24" spans="1:20" x14ac:dyDescent="0.2">
      <c r="A24" t="str">
        <f>'GOS Durban'!A24</f>
        <v>2006q2</v>
      </c>
      <c r="B24" s="7">
        <v>39679.286244765506</v>
      </c>
      <c r="C24" s="7">
        <v>242968.67667019999</v>
      </c>
      <c r="D24" s="118">
        <f>'GOS Durban'!D24</f>
        <v>209393937500</v>
      </c>
      <c r="E24" s="118">
        <f>'GOS Durban'!E24</f>
        <v>33858497791.269051</v>
      </c>
      <c r="F24" s="119">
        <v>4859349229</v>
      </c>
      <c r="G24" s="119">
        <v>811777848</v>
      </c>
      <c r="H24" s="10">
        <f t="shared" si="0"/>
        <v>16.169760307061924</v>
      </c>
      <c r="I24" s="10">
        <f t="shared" si="1"/>
        <v>16.705484824087335</v>
      </c>
      <c r="J24" s="10">
        <f t="shared" si="2"/>
        <v>43.090942353013581</v>
      </c>
      <c r="K24" s="10">
        <f t="shared" si="2"/>
        <v>41.709068404228063</v>
      </c>
      <c r="L24">
        <f t="shared" si="8"/>
        <v>3.1738317428494041E-2</v>
      </c>
      <c r="M24" s="118">
        <f t="shared" si="3"/>
        <v>1033951691.6448734</v>
      </c>
      <c r="N24" s="10">
        <f t="shared" si="4"/>
        <v>7.7967480789218975</v>
      </c>
      <c r="O24" s="10">
        <f t="shared" si="5"/>
        <v>8.6721008390731775</v>
      </c>
      <c r="Q24" s="169"/>
      <c r="R24" s="7">
        <f t="shared" si="6"/>
        <v>2013</v>
      </c>
      <c r="S24" s="154">
        <f>SUM(M51:M54)</f>
        <v>7561656364.9231548</v>
      </c>
      <c r="T24" s="10">
        <f>(S24-S23)/S23*100</f>
        <v>7.4544029780736096</v>
      </c>
    </row>
    <row r="25" spans="1:20" x14ac:dyDescent="0.2">
      <c r="A25" t="str">
        <f>'GOS Durban'!A25</f>
        <v>2006q3</v>
      </c>
      <c r="B25" s="7">
        <v>39679.286244765506</v>
      </c>
      <c r="C25" s="7">
        <v>242968.67667019999</v>
      </c>
      <c r="D25" s="118">
        <f>'GOS Durban'!D25</f>
        <v>230055916500</v>
      </c>
      <c r="E25" s="118">
        <f>'GOS Durban'!E25</f>
        <v>36822249020.76841</v>
      </c>
      <c r="F25" s="119">
        <v>4906222423</v>
      </c>
      <c r="G25" s="119">
        <v>827883368</v>
      </c>
      <c r="H25" s="10">
        <f t="shared" si="0"/>
        <v>16.005782238062288</v>
      </c>
      <c r="I25" s="10">
        <f t="shared" si="1"/>
        <v>16.874150754334849</v>
      </c>
      <c r="J25" s="10">
        <f t="shared" si="2"/>
        <v>46.890641447789903</v>
      </c>
      <c r="K25" s="10">
        <f t="shared" si="2"/>
        <v>44.477580350144699</v>
      </c>
      <c r="L25">
        <f>L37/G37</f>
        <v>3.1482284788941731E-2</v>
      </c>
      <c r="M25" s="118">
        <f t="shared" si="3"/>
        <v>1124457053.5852261</v>
      </c>
      <c r="N25" s="10">
        <f t="shared" si="4"/>
        <v>8.753345313103674</v>
      </c>
      <c r="O25" s="10">
        <f t="shared" si="5"/>
        <v>13.091427271405397</v>
      </c>
      <c r="Q25" s="169"/>
      <c r="R25" s="7">
        <v>2014</v>
      </c>
      <c r="S25" s="154">
        <f>SUM(M55:M58)</f>
        <v>8183467841.7710285</v>
      </c>
      <c r="T25" s="10">
        <f>(S25-S24)/S24*100</f>
        <v>8.2232178617943958</v>
      </c>
    </row>
    <row r="26" spans="1:20" x14ac:dyDescent="0.2">
      <c r="A26" t="str">
        <f>'GOS Durban'!A26</f>
        <v>2006q4</v>
      </c>
      <c r="B26" s="7">
        <v>39679.286244765506</v>
      </c>
      <c r="C26" s="7">
        <v>242968.67667019999</v>
      </c>
      <c r="D26" s="118">
        <f>'GOS Durban'!D26</f>
        <v>220450312500.00003</v>
      </c>
      <c r="E26" s="118">
        <f>'GOS Durban'!E26</f>
        <v>34990977246.152679</v>
      </c>
      <c r="F26" s="119">
        <v>5280826192</v>
      </c>
      <c r="G26" s="119">
        <v>873224453</v>
      </c>
      <c r="H26" s="10">
        <f t="shared" si="0"/>
        <v>15.872500632609752</v>
      </c>
      <c r="I26" s="10">
        <f t="shared" si="1"/>
        <v>16.535754468171294</v>
      </c>
      <c r="J26" s="10">
        <f t="shared" si="2"/>
        <v>41.74542097862706</v>
      </c>
      <c r="K26" s="10">
        <f t="shared" si="2"/>
        <v>40.071000217572561</v>
      </c>
      <c r="L26">
        <f>AVERAGE(L19:L25)</f>
        <v>3.0537435476877366E-2</v>
      </c>
      <c r="M26" s="118">
        <f t="shared" si="3"/>
        <v>1068534709.9272715</v>
      </c>
      <c r="N26" s="10">
        <f t="shared" si="4"/>
        <v>-4.9732751890924973</v>
      </c>
      <c r="O26" s="10">
        <f t="shared" si="5"/>
        <v>11.700730901850509</v>
      </c>
      <c r="Q26" s="159">
        <f>M26/E26</f>
        <v>3.0537435476877366E-2</v>
      </c>
      <c r="R26" s="7">
        <v>2015</v>
      </c>
      <c r="S26" s="154">
        <f>SUM(M59:M62)</f>
        <v>8380665212.61549</v>
      </c>
      <c r="T26" s="10">
        <f>(S26-S25)/S25*100</f>
        <v>2.4097042312294943</v>
      </c>
    </row>
    <row r="27" spans="1:20" x14ac:dyDescent="0.2">
      <c r="A27" t="str">
        <f>'GOS Durban'!A27</f>
        <v>2007q1</v>
      </c>
      <c r="B27" s="7">
        <v>39679.286244765506</v>
      </c>
      <c r="C27" s="7">
        <v>242968.67667019999</v>
      </c>
      <c r="D27" s="118">
        <f>'GOS Durban'!D27</f>
        <v>233718231000</v>
      </c>
      <c r="E27" s="118">
        <f>'GOS Durban'!E27</f>
        <v>37347800253.571259</v>
      </c>
      <c r="F27" s="119">
        <v>5154329343</v>
      </c>
      <c r="G27" s="119">
        <v>833477953</v>
      </c>
      <c r="H27" s="10">
        <f t="shared" si="0"/>
        <v>15.979840380347248</v>
      </c>
      <c r="I27" s="10">
        <f t="shared" si="1"/>
        <v>16.170444252498747</v>
      </c>
      <c r="J27" s="10">
        <f t="shared" si="2"/>
        <v>45.344062330322068</v>
      </c>
      <c r="K27" s="10">
        <f t="shared" si="2"/>
        <v>44.80958388778312</v>
      </c>
      <c r="M27" s="118">
        <f t="shared" si="3"/>
        <v>1140506040.4467363</v>
      </c>
      <c r="N27" s="10">
        <f t="shared" si="4"/>
        <v>6.7355163899508224</v>
      </c>
      <c r="O27" s="10">
        <f t="shared" si="5"/>
        <v>18.905789620538826</v>
      </c>
      <c r="Q27" s="159">
        <f t="shared" ref="Q27:Q38" si="9">M27/E27</f>
        <v>3.0537435476877362E-2</v>
      </c>
    </row>
    <row r="28" spans="1:20" x14ac:dyDescent="0.2">
      <c r="A28" t="str">
        <f>'GOS Durban'!A28</f>
        <v>2007q2</v>
      </c>
      <c r="B28" s="7">
        <v>39679.286244765506</v>
      </c>
      <c r="C28" s="7">
        <v>242968.67667019999</v>
      </c>
      <c r="D28" s="118">
        <f>'GOS Durban'!D28</f>
        <v>245034529499.99997</v>
      </c>
      <c r="E28" s="118">
        <f>'GOS Durban'!E28</f>
        <v>39579242848.577202</v>
      </c>
      <c r="F28" s="119">
        <v>5056692012</v>
      </c>
      <c r="G28" s="119">
        <v>821281896</v>
      </c>
      <c r="H28" s="10">
        <f t="shared" si="0"/>
        <v>16.152516516484347</v>
      </c>
      <c r="I28" s="10">
        <f t="shared" si="1"/>
        <v>16.241485422703654</v>
      </c>
      <c r="J28" s="10">
        <f t="shared" si="2"/>
        <v>48.457475543005245</v>
      </c>
      <c r="K28" s="10">
        <f t="shared" si="2"/>
        <v>48.192031312689743</v>
      </c>
      <c r="M28" s="118">
        <f t="shared" si="3"/>
        <v>1208648574.7120862</v>
      </c>
      <c r="N28" s="10">
        <f t="shared" si="4"/>
        <v>5.9747631181908014</v>
      </c>
      <c r="O28" s="10">
        <f t="shared" si="5"/>
        <v>16.896039193987331</v>
      </c>
      <c r="Q28" s="159">
        <f>M28/E28</f>
        <v>3.0537435476877366E-2</v>
      </c>
    </row>
    <row r="29" spans="1:20" x14ac:dyDescent="0.2">
      <c r="A29" t="str">
        <f>'GOS Durban'!A29</f>
        <v>2007q3</v>
      </c>
      <c r="B29" s="7">
        <v>39679.286244765506</v>
      </c>
      <c r="C29" s="7">
        <v>242968.67667019999</v>
      </c>
      <c r="D29" s="118">
        <f>'GOS Durban'!D29</f>
        <v>257496130500.00003</v>
      </c>
      <c r="E29" s="118">
        <f>'GOS Durban'!E29</f>
        <v>41527487848.108383</v>
      </c>
      <c r="F29" s="119">
        <v>5400223668</v>
      </c>
      <c r="G29" s="119">
        <v>898105429</v>
      </c>
      <c r="H29" s="10">
        <f t="shared" si="0"/>
        <v>16.127422096585011</v>
      </c>
      <c r="I29" s="10">
        <f t="shared" si="1"/>
        <v>16.630893166923542</v>
      </c>
      <c r="J29" s="10">
        <f t="shared" si="2"/>
        <v>47.68249360222611</v>
      </c>
      <c r="K29" s="10">
        <f t="shared" si="2"/>
        <v>46.238989886017471</v>
      </c>
      <c r="M29" s="118">
        <f t="shared" si="3"/>
        <v>1268142980.6784186</v>
      </c>
      <c r="N29" s="10">
        <f t="shared" si="4"/>
        <v>4.922390776864539</v>
      </c>
      <c r="O29" s="10">
        <f t="shared" si="5"/>
        <v>12.778249434699479</v>
      </c>
      <c r="Q29" s="159">
        <f t="shared" si="9"/>
        <v>3.0537435476877366E-2</v>
      </c>
    </row>
    <row r="30" spans="1:20" x14ac:dyDescent="0.2">
      <c r="A30" t="str">
        <f>'GOS Durban'!A30</f>
        <v>2007q4</v>
      </c>
      <c r="B30" s="7">
        <v>39679.286244765506</v>
      </c>
      <c r="C30" s="7">
        <v>242968.67667019999</v>
      </c>
      <c r="D30" s="118">
        <f>'GOS Durban'!D30</f>
        <v>250732933500</v>
      </c>
      <c r="E30" s="118">
        <f>'GOS Durban'!E30</f>
        <v>39701091319.140213</v>
      </c>
      <c r="F30" s="119">
        <v>5579296845</v>
      </c>
      <c r="G30" s="119">
        <v>902642355</v>
      </c>
      <c r="H30" s="10">
        <f t="shared" si="0"/>
        <v>15.834015406332815</v>
      </c>
      <c r="I30" s="10">
        <f t="shared" si="1"/>
        <v>16.178424989323183</v>
      </c>
      <c r="J30" s="10">
        <f t="shared" si="2"/>
        <v>44.939880502092194</v>
      </c>
      <c r="K30" s="10">
        <f t="shared" si="2"/>
        <v>43.983191237619479</v>
      </c>
      <c r="M30" s="118">
        <f t="shared" si="3"/>
        <v>1212369514.5198603</v>
      </c>
      <c r="N30" s="10">
        <f t="shared" si="4"/>
        <v>-4.3980424138547241</v>
      </c>
      <c r="O30" s="10">
        <f t="shared" si="5"/>
        <v>13.46093891534686</v>
      </c>
      <c r="Q30" s="159">
        <f t="shared" si="9"/>
        <v>3.0537435476877362E-2</v>
      </c>
    </row>
    <row r="31" spans="1:20" x14ac:dyDescent="0.2">
      <c r="A31" t="str">
        <f>'GOS Durban'!A31</f>
        <v>2008q1</v>
      </c>
      <c r="B31" s="7">
        <v>39679.286244765506</v>
      </c>
      <c r="C31" s="7">
        <v>242968.67667019999</v>
      </c>
      <c r="D31" s="118">
        <f>'GOS Durban'!D31</f>
        <v>259201881999.99997</v>
      </c>
      <c r="E31" s="118">
        <f>'GOS Durban'!E31</f>
        <v>41339822902.864235</v>
      </c>
      <c r="F31" s="119">
        <v>5543646776</v>
      </c>
      <c r="G31" s="119">
        <v>903654581</v>
      </c>
      <c r="H31" s="10">
        <f t="shared" si="0"/>
        <v>15.948889947822309</v>
      </c>
      <c r="I31" s="10">
        <f t="shared" si="1"/>
        <v>16.300724369961191</v>
      </c>
      <c r="J31" s="10">
        <f t="shared" si="2"/>
        <v>46.756565213021425</v>
      </c>
      <c r="K31" s="10">
        <f t="shared" si="2"/>
        <v>45.747372693133322</v>
      </c>
      <c r="L31" s="119">
        <v>26551214</v>
      </c>
      <c r="M31" s="118">
        <f t="shared" ref="M31:M38" si="10">L31*K31</f>
        <v>1214648282.3131392</v>
      </c>
      <c r="N31" s="10">
        <f t="shared" si="4"/>
        <v>0.1879598394703452</v>
      </c>
      <c r="O31" s="10">
        <f t="shared" si="5"/>
        <v>6.500819744660129</v>
      </c>
      <c r="Q31" s="159">
        <f t="shared" si="9"/>
        <v>2.938203884344609E-2</v>
      </c>
    </row>
    <row r="32" spans="1:20" x14ac:dyDescent="0.2">
      <c r="A32" t="str">
        <f>'GOS Durban'!A32</f>
        <v>2008q2</v>
      </c>
      <c r="B32" s="7">
        <v>39679.286244765506</v>
      </c>
      <c r="C32" s="7">
        <v>242968.67667019999</v>
      </c>
      <c r="D32" s="118">
        <f>'GOS Durban'!D32</f>
        <v>285471818999.99994</v>
      </c>
      <c r="E32" s="118">
        <f>'GOS Durban'!E32</f>
        <v>46126765153.224113</v>
      </c>
      <c r="F32" s="119">
        <v>5265926862</v>
      </c>
      <c r="G32" s="119">
        <v>890416751</v>
      </c>
      <c r="H32" s="10">
        <f t="shared" si="0"/>
        <v>16.158080091689932</v>
      </c>
      <c r="I32" s="10">
        <f t="shared" si="1"/>
        <v>16.909022368415872</v>
      </c>
      <c r="J32" s="10">
        <f t="shared" si="2"/>
        <v>54.211124932255075</v>
      </c>
      <c r="K32" s="10">
        <f t="shared" si="2"/>
        <v>51.803568499155645</v>
      </c>
      <c r="L32" s="119">
        <v>25118675</v>
      </c>
      <c r="M32" s="118">
        <f t="shared" si="10"/>
        <v>1301237000.9705284</v>
      </c>
      <c r="N32" s="10">
        <f t="shared" si="4"/>
        <v>7.128707126024354</v>
      </c>
      <c r="O32" s="10">
        <f t="shared" si="5"/>
        <v>7.6604919077075628</v>
      </c>
      <c r="Q32" s="159">
        <f t="shared" si="9"/>
        <v>2.8210020725452412E-2</v>
      </c>
    </row>
    <row r="33" spans="1:17" x14ac:dyDescent="0.2">
      <c r="A33" t="str">
        <f>'GOS Durban'!A33</f>
        <v>2008q3</v>
      </c>
      <c r="B33" s="7">
        <v>39679.286244765506</v>
      </c>
      <c r="C33" s="7">
        <v>242968.67667019999</v>
      </c>
      <c r="D33" s="118">
        <f>'GOS Durban'!D33</f>
        <v>295803772000</v>
      </c>
      <c r="E33" s="118">
        <f>'GOS Durban'!E33</f>
        <v>47244502293.573273</v>
      </c>
      <c r="F33" s="119">
        <v>5202135900</v>
      </c>
      <c r="G33" s="119">
        <v>869415812</v>
      </c>
      <c r="H33" s="10">
        <f t="shared" si="0"/>
        <v>15.971568575391009</v>
      </c>
      <c r="I33" s="10">
        <f t="shared" si="1"/>
        <v>16.712670116903329</v>
      </c>
      <c r="J33" s="10">
        <f t="shared" si="2"/>
        <v>56.861984709011544</v>
      </c>
      <c r="K33" s="10">
        <f t="shared" si="2"/>
        <v>54.340514218268289</v>
      </c>
      <c r="L33" s="119">
        <v>24647063</v>
      </c>
      <c r="M33" s="118">
        <f t="shared" si="10"/>
        <v>1339334077.3900542</v>
      </c>
      <c r="N33" s="10">
        <f t="shared" si="4"/>
        <v>2.927758462994146</v>
      </c>
      <c r="O33" s="10">
        <f t="shared" si="5"/>
        <v>5.6138067864832149</v>
      </c>
      <c r="Q33" s="159">
        <f t="shared" si="9"/>
        <v>2.8348993266296838E-2</v>
      </c>
    </row>
    <row r="34" spans="1:17" x14ac:dyDescent="0.2">
      <c r="A34" t="str">
        <f>'GOS Durban'!A34</f>
        <v>2008q4</v>
      </c>
      <c r="B34" s="7">
        <v>39679.286244765506</v>
      </c>
      <c r="C34" s="7">
        <v>242968.67667019999</v>
      </c>
      <c r="D34" s="118">
        <f>'GOS Durban'!D34</f>
        <v>275976915000</v>
      </c>
      <c r="E34" s="118">
        <f>'GOS Durban'!E34</f>
        <v>43258089881.261063</v>
      </c>
      <c r="F34" s="119">
        <v>5460259824</v>
      </c>
      <c r="G34" s="119">
        <v>899391940</v>
      </c>
      <c r="H34" s="10">
        <f t="shared" si="0"/>
        <v>15.67453200977374</v>
      </c>
      <c r="I34" s="10">
        <f t="shared" si="1"/>
        <v>16.47159602271703</v>
      </c>
      <c r="J34" s="10">
        <f t="shared" si="2"/>
        <v>50.542817355865076</v>
      </c>
      <c r="K34" s="10">
        <f t="shared" si="2"/>
        <v>48.097039741384677</v>
      </c>
      <c r="L34" s="119">
        <v>29260160</v>
      </c>
      <c r="M34" s="118">
        <f t="shared" si="10"/>
        <v>1407327078.3592741</v>
      </c>
      <c r="N34" s="10">
        <f t="shared" si="4"/>
        <v>5.0766274163438849</v>
      </c>
      <c r="O34" s="10">
        <f t="shared" si="5"/>
        <v>16.080704892734268</v>
      </c>
      <c r="Q34" s="159">
        <f t="shared" si="9"/>
        <v>3.2533269088446573E-2</v>
      </c>
    </row>
    <row r="35" spans="1:17" x14ac:dyDescent="0.2">
      <c r="A35" t="str">
        <f>'GOS Durban'!A35</f>
        <v>2009q1</v>
      </c>
      <c r="B35" s="7">
        <v>39679.286244765506</v>
      </c>
      <c r="C35" s="7">
        <v>242968.67667019999</v>
      </c>
      <c r="D35" s="118">
        <f>'GOS Durban'!D35</f>
        <v>280849525000</v>
      </c>
      <c r="E35" s="118">
        <f>'GOS Durban'!E35</f>
        <v>44861111296.90004</v>
      </c>
      <c r="F35" s="119">
        <v>5206564996</v>
      </c>
      <c r="G35" s="119">
        <v>842784368</v>
      </c>
      <c r="H35" s="10">
        <f t="shared" si="0"/>
        <v>15.97336199763914</v>
      </c>
      <c r="I35" s="10">
        <f t="shared" si="1"/>
        <v>16.186955673221753</v>
      </c>
      <c r="J35" s="10">
        <f t="shared" si="2"/>
        <v>53.941423033375301</v>
      </c>
      <c r="K35" s="10">
        <f t="shared" si="2"/>
        <v>53.229643311205841</v>
      </c>
      <c r="L35" s="119">
        <v>27025671</v>
      </c>
      <c r="M35" s="118">
        <f t="shared" si="10"/>
        <v>1438566827.5759997</v>
      </c>
      <c r="N35" s="10">
        <f t="shared" si="4"/>
        <v>2.2197930884088657</v>
      </c>
      <c r="O35" s="10">
        <f t="shared" si="5"/>
        <v>18.434846409730795</v>
      </c>
      <c r="Q35" s="159">
        <f t="shared" si="9"/>
        <v>3.2067124197063895E-2</v>
      </c>
    </row>
    <row r="36" spans="1:17" x14ac:dyDescent="0.2">
      <c r="A36" t="str">
        <f>'GOS Durban'!A36</f>
        <v>2009q2</v>
      </c>
      <c r="B36" s="7">
        <v>39679.286244765506</v>
      </c>
      <c r="C36" s="7">
        <v>242968.67667019999</v>
      </c>
      <c r="D36" s="118">
        <f>'GOS Durban'!D36</f>
        <v>301158309000</v>
      </c>
      <c r="E36" s="118">
        <f>'GOS Durban'!E36</f>
        <v>48709842996.516998</v>
      </c>
      <c r="F36" s="119">
        <v>4994646966</v>
      </c>
      <c r="G36" s="119">
        <v>831381344</v>
      </c>
      <c r="H36" s="10">
        <f t="shared" si="0"/>
        <v>16.174165394359751</v>
      </c>
      <c r="I36" s="10">
        <f t="shared" si="1"/>
        <v>16.645447609399667</v>
      </c>
      <c r="J36" s="10">
        <f t="shared" si="2"/>
        <v>60.296215338155292</v>
      </c>
      <c r="K36" s="10">
        <f t="shared" si="2"/>
        <v>58.589049836216915</v>
      </c>
      <c r="L36" s="119">
        <v>26386645</v>
      </c>
      <c r="M36" s="118">
        <f t="shared" si="10"/>
        <v>1545968458.9155638</v>
      </c>
      <c r="N36" s="10">
        <f t="shared" si="4"/>
        <v>7.4658770994001697</v>
      </c>
      <c r="O36" s="10">
        <f t="shared" si="5"/>
        <v>18.807600595625729</v>
      </c>
      <c r="Q36" s="159">
        <f t="shared" si="9"/>
        <v>3.1738317428494041E-2</v>
      </c>
    </row>
    <row r="37" spans="1:17" x14ac:dyDescent="0.2">
      <c r="A37" t="str">
        <f>'GOS Durban'!A37</f>
        <v>2009q3</v>
      </c>
      <c r="B37" s="7">
        <v>39679.286244765506</v>
      </c>
      <c r="C37" s="7">
        <v>242968.67667019999</v>
      </c>
      <c r="D37" s="118">
        <f>'GOS Durban'!D37</f>
        <v>300089486999.99994</v>
      </c>
      <c r="E37" s="118">
        <f>'GOS Durban'!E37</f>
        <v>47627230999.934998</v>
      </c>
      <c r="F37" s="119">
        <v>5002707417</v>
      </c>
      <c r="G37" s="119">
        <v>835393434</v>
      </c>
      <c r="H37" s="10">
        <f t="shared" si="0"/>
        <v>15.871009503220288</v>
      </c>
      <c r="I37" s="10">
        <f t="shared" si="1"/>
        <v>16.698826542627685</v>
      </c>
      <c r="J37" s="10">
        <f>D37/F37</f>
        <v>59.985416292835325</v>
      </c>
      <c r="K37" s="10">
        <f>E37/G37</f>
        <v>57.011737298302727</v>
      </c>
      <c r="L37" s="119">
        <v>26300094</v>
      </c>
      <c r="M37" s="118">
        <f t="shared" si="10"/>
        <v>1499414050.0486677</v>
      </c>
      <c r="N37" s="10">
        <f t="shared" ref="N37:N45" si="11">(M37-M36)/M36*100</f>
        <v>-3.0113427346087152</v>
      </c>
      <c r="O37" s="10">
        <f t="shared" ref="O37:O45" si="12">(M37-M33)/M33*100</f>
        <v>11.952206350977013</v>
      </c>
      <c r="Q37" s="159">
        <f t="shared" si="9"/>
        <v>3.1482284788941731E-2</v>
      </c>
    </row>
    <row r="38" spans="1:17" x14ac:dyDescent="0.2">
      <c r="A38" t="str">
        <f>'GOS Durban'!A38</f>
        <v>2009q4</v>
      </c>
      <c r="B38" s="7">
        <v>39679.286244765506</v>
      </c>
      <c r="C38" s="7">
        <v>242968.67667019999</v>
      </c>
      <c r="D38" s="118">
        <f>'GOS Durban'!D38</f>
        <v>288855916000</v>
      </c>
      <c r="E38" s="118">
        <f>'GOS Durban'!E38</f>
        <v>45143112236.766037</v>
      </c>
      <c r="F38" s="119">
        <v>5074816265</v>
      </c>
      <c r="G38" s="119">
        <v>901763015</v>
      </c>
      <c r="H38" s="10">
        <f t="shared" si="0"/>
        <v>15.628245687987238</v>
      </c>
      <c r="I38" s="10">
        <f>G38/F38*100</f>
        <v>17.769372680924043</v>
      </c>
      <c r="J38" s="10">
        <f>D38/F38</f>
        <v>56.919482581503864</v>
      </c>
      <c r="K38" s="10">
        <f>E38/G38</f>
        <v>50.060948925440279</v>
      </c>
      <c r="L38" s="119">
        <v>28082178</v>
      </c>
      <c r="M38" s="118">
        <f t="shared" si="10"/>
        <v>1405820478.5731227</v>
      </c>
      <c r="N38" s="10">
        <f t="shared" si="11"/>
        <v>-6.2420097685830731</v>
      </c>
      <c r="O38" s="10">
        <f t="shared" si="12"/>
        <v>-0.10705398974543087</v>
      </c>
      <c r="Q38" s="159">
        <f t="shared" si="9"/>
        <v>3.1141416905416112E-2</v>
      </c>
    </row>
    <row r="39" spans="1:17" x14ac:dyDescent="0.2">
      <c r="A39" t="str">
        <f>'GOS Durban'!A39</f>
        <v>2010q1</v>
      </c>
      <c r="B39" s="7">
        <v>39679.286244765506</v>
      </c>
      <c r="C39" s="7">
        <v>242968.67667019999</v>
      </c>
      <c r="D39" s="118">
        <f>'GOS Durban'!D39</f>
        <v>294771634000</v>
      </c>
      <c r="E39" s="118">
        <f>'GOS Durban'!E39</f>
        <v>47019954693.176888</v>
      </c>
      <c r="F39" s="119"/>
      <c r="G39" s="119"/>
      <c r="H39" s="10"/>
      <c r="I39" s="10"/>
      <c r="J39" s="10"/>
      <c r="K39" s="10"/>
      <c r="L39" s="119"/>
      <c r="M39" s="158">
        <f t="shared" ref="M39:M45" si="13">E39*Q39</f>
        <v>1441735231.5556684</v>
      </c>
      <c r="N39" s="10">
        <f t="shared" si="11"/>
        <v>2.5547182965351531</v>
      </c>
      <c r="O39" s="10">
        <f t="shared" si="12"/>
        <v>0.22024725712655363</v>
      </c>
      <c r="Q39" s="159">
        <f>(Q27+Q31+Q35)/3</f>
        <v>3.0662199505795781E-2</v>
      </c>
    </row>
    <row r="40" spans="1:17" x14ac:dyDescent="0.2">
      <c r="A40" t="str">
        <f>'GOS Durban'!A40</f>
        <v>2010q2</v>
      </c>
      <c r="B40" s="7">
        <v>39679.286244765506</v>
      </c>
      <c r="C40" s="7">
        <v>242968.67667019999</v>
      </c>
      <c r="D40" s="118">
        <f>'GOS Durban'!D40</f>
        <v>328724904000.00006</v>
      </c>
      <c r="E40" s="118">
        <f>'GOS Durban'!E40</f>
        <v>52777992859.577255</v>
      </c>
      <c r="F40" s="119"/>
      <c r="G40" s="119"/>
      <c r="H40" s="10"/>
      <c r="I40" s="10"/>
      <c r="J40" s="10"/>
      <c r="K40" s="10"/>
      <c r="L40" s="119"/>
      <c r="M40" s="158">
        <f t="shared" si="13"/>
        <v>1591885838.1936481</v>
      </c>
      <c r="N40" s="10">
        <f t="shared" si="11"/>
        <v>10.414575669068133</v>
      </c>
      <c r="O40" s="10">
        <f t="shared" si="12"/>
        <v>2.9701368752564021</v>
      </c>
      <c r="Q40" s="159">
        <f t="shared" ref="Q40:Q63" si="14">(Q28+Q32+Q36)/3</f>
        <v>3.0161924543607943E-2</v>
      </c>
    </row>
    <row r="41" spans="1:17" x14ac:dyDescent="0.2">
      <c r="A41" t="str">
        <f>'GOS Durban'!A41</f>
        <v>2010q3</v>
      </c>
      <c r="B41" s="7">
        <v>39679.286244765506</v>
      </c>
      <c r="C41" s="7">
        <v>242968.67667019999</v>
      </c>
      <c r="D41" s="118">
        <f>'GOS Durban'!D41</f>
        <v>321915222000.00006</v>
      </c>
      <c r="E41" s="118">
        <f>'GOS Durban'!E41</f>
        <v>50078393592.583565</v>
      </c>
      <c r="F41" s="119"/>
      <c r="G41" s="119"/>
      <c r="H41" s="10"/>
      <c r="I41" s="10"/>
      <c r="J41" s="10"/>
      <c r="K41" s="10"/>
      <c r="L41" s="119"/>
      <c r="M41" s="158">
        <f t="shared" si="13"/>
        <v>1508506668.2389116</v>
      </c>
      <c r="N41" s="10">
        <f t="shared" si="11"/>
        <v>-5.2377606455340331</v>
      </c>
      <c r="O41" s="10">
        <f t="shared" si="12"/>
        <v>0.60641143051506241</v>
      </c>
      <c r="Q41" s="159">
        <f t="shared" si="14"/>
        <v>3.0122904510705314E-2</v>
      </c>
    </row>
    <row r="42" spans="1:17" x14ac:dyDescent="0.2">
      <c r="A42" t="str">
        <f>'GOS Durban'!A42</f>
        <v>2010q4</v>
      </c>
      <c r="B42" s="7">
        <v>39679.286244765506</v>
      </c>
      <c r="C42" s="7">
        <v>242968.67667019999</v>
      </c>
      <c r="D42" s="118">
        <f>'GOS Durban'!D42</f>
        <v>314741714000</v>
      </c>
      <c r="E42" s="118">
        <f>'GOS Durban'!E42</f>
        <v>48027497193.975868</v>
      </c>
      <c r="F42" s="119"/>
      <c r="G42" s="119"/>
      <c r="H42" s="10"/>
      <c r="I42" s="10"/>
      <c r="J42" s="10"/>
      <c r="K42" s="10"/>
      <c r="L42" s="119"/>
      <c r="M42" s="158">
        <f t="shared" si="13"/>
        <v>1508257466.5248268</v>
      </c>
      <c r="N42" s="10">
        <f t="shared" si="11"/>
        <v>-1.6519762181481854E-2</v>
      </c>
      <c r="O42" s="10">
        <f t="shared" si="12"/>
        <v>7.2866336429865743</v>
      </c>
      <c r="Q42" s="159">
        <f t="shared" si="14"/>
        <v>3.1404040490246678E-2</v>
      </c>
    </row>
    <row r="43" spans="1:17" x14ac:dyDescent="0.2">
      <c r="A43" t="str">
        <f>'GOS Durban'!A43</f>
        <v>2011q1</v>
      </c>
      <c r="B43" s="7">
        <v>39679.286244765506</v>
      </c>
      <c r="C43" s="7">
        <v>242968.67667019999</v>
      </c>
      <c r="D43" s="118">
        <f>'GOS Durban'!D43</f>
        <v>316705753021.94806</v>
      </c>
      <c r="E43" s="118">
        <f>'GOS Durban'!E43</f>
        <v>49552504949.3675</v>
      </c>
      <c r="F43" s="119"/>
      <c r="G43" s="119"/>
      <c r="H43" s="10"/>
      <c r="I43" s="10"/>
      <c r="J43" s="10"/>
      <c r="K43" s="10"/>
      <c r="L43" s="119"/>
      <c r="M43" s="158">
        <f t="shared" si="13"/>
        <v>1521449582.8229337</v>
      </c>
      <c r="N43" s="10">
        <f t="shared" si="11"/>
        <v>0.87465943918068834</v>
      </c>
      <c r="O43" s="10">
        <f t="shared" si="12"/>
        <v>5.5290562041167259</v>
      </c>
      <c r="Q43" s="159">
        <f t="shared" si="14"/>
        <v>3.0703787515435257E-2</v>
      </c>
    </row>
    <row r="44" spans="1:17" x14ac:dyDescent="0.2">
      <c r="A44" t="str">
        <f>'GOS Durban'!A44</f>
        <v>2011q2</v>
      </c>
      <c r="B44" s="7">
        <v>39679.286244765506</v>
      </c>
      <c r="C44" s="7">
        <v>242968.67667019999</v>
      </c>
      <c r="D44" s="118">
        <f>'GOS Durban'!D44</f>
        <v>350331180421.94806</v>
      </c>
      <c r="E44" s="118">
        <f>'GOS Durban'!E44</f>
        <v>56197507286.387451</v>
      </c>
      <c r="F44" s="119"/>
      <c r="G44" s="119"/>
      <c r="H44" s="10"/>
      <c r="I44" s="10"/>
      <c r="J44" s="10"/>
      <c r="K44" s="10"/>
      <c r="L44" s="119"/>
      <c r="M44" s="158">
        <f t="shared" si="13"/>
        <v>1687990714.8413668</v>
      </c>
      <c r="N44" s="10">
        <f t="shared" si="11"/>
        <v>10.946214314208738</v>
      </c>
      <c r="O44" s="10">
        <f t="shared" si="12"/>
        <v>6.037171406510609</v>
      </c>
      <c r="Q44" s="159">
        <f t="shared" si="14"/>
        <v>3.0036754232518132E-2</v>
      </c>
    </row>
    <row r="45" spans="1:17" x14ac:dyDescent="0.2">
      <c r="A45" t="str">
        <f>'GOS Durban'!A45</f>
        <v>2011q3</v>
      </c>
      <c r="B45" s="7">
        <v>39679.286244765506</v>
      </c>
      <c r="C45" s="7">
        <v>242968.67667019999</v>
      </c>
      <c r="D45" s="118">
        <f>'GOS Durban'!D45</f>
        <v>353811136621.94806</v>
      </c>
      <c r="E45" s="118">
        <f>'GOS Durban'!E45</f>
        <v>55482307015.808723</v>
      </c>
      <c r="F45" s="119"/>
      <c r="G45" s="119"/>
      <c r="H45" s="10"/>
      <c r="I45" s="10"/>
      <c r="J45" s="10"/>
      <c r="K45" s="10"/>
      <c r="L45" s="119"/>
      <c r="M45" s="158">
        <f t="shared" si="13"/>
        <v>1663621858.1599357</v>
      </c>
      <c r="N45" s="10">
        <f t="shared" si="11"/>
        <v>-1.4436605881283642</v>
      </c>
      <c r="O45" s="10">
        <f t="shared" si="12"/>
        <v>10.282698325895469</v>
      </c>
      <c r="Q45" s="159">
        <f t="shared" si="14"/>
        <v>2.9984727521981294E-2</v>
      </c>
    </row>
    <row r="46" spans="1:17" x14ac:dyDescent="0.2">
      <c r="A46" t="str">
        <f>'GOS Durban'!A46</f>
        <v>2011q4</v>
      </c>
      <c r="B46" s="7">
        <v>39679.286244765506</v>
      </c>
      <c r="C46" s="7">
        <v>242968.67667019999</v>
      </c>
      <c r="D46" s="118">
        <f>'GOS Durban'!D46</f>
        <v>344174575421.948</v>
      </c>
      <c r="E46" s="118">
        <f>'GOS Durban'!E46</f>
        <v>52592099285.168686</v>
      </c>
      <c r="F46" s="119"/>
      <c r="G46" s="119"/>
      <c r="H46" s="10"/>
      <c r="I46" s="10"/>
      <c r="J46" s="10"/>
      <c r="K46" s="10"/>
      <c r="L46" s="119"/>
      <c r="M46" s="158">
        <f t="shared" ref="M46:M49" si="15">E46*Q46</f>
        <v>1666796607.7198925</v>
      </c>
      <c r="N46" s="10">
        <f t="shared" ref="N46:N49" si="16">(M46-M45)/M45*100</f>
        <v>0.19083360466712371</v>
      </c>
      <c r="O46" s="10">
        <f t="shared" ref="O46:O49" si="17">(M46-M42)/M42*100</f>
        <v>10.511410996715002</v>
      </c>
      <c r="Q46" s="159">
        <f t="shared" si="14"/>
        <v>3.1692908828036458E-2</v>
      </c>
    </row>
    <row r="47" spans="1:17" x14ac:dyDescent="0.2">
      <c r="A47" t="str">
        <f>'GOS Durban'!A47</f>
        <v>2012q1</v>
      </c>
      <c r="B47" s="7">
        <v>39679.286244765506</v>
      </c>
      <c r="C47" s="7">
        <v>242968.67667019999</v>
      </c>
      <c r="D47" s="118">
        <f>'GOS Durban'!D47</f>
        <v>342052553647.27747</v>
      </c>
      <c r="E47" s="118">
        <f>'GOS Durban'!E47</f>
        <v>53455102932.487915</v>
      </c>
      <c r="F47" s="119"/>
      <c r="G47" s="119"/>
      <c r="H47" s="10"/>
      <c r="I47" s="10"/>
      <c r="J47" s="10"/>
      <c r="K47" s="10"/>
      <c r="L47" s="119"/>
      <c r="M47" s="158">
        <f t="shared" si="15"/>
        <v>1664825525.8255157</v>
      </c>
      <c r="N47" s="10">
        <f t="shared" si="16"/>
        <v>-0.11825569390095601</v>
      </c>
      <c r="O47" s="10">
        <f t="shared" si="17"/>
        <v>9.4236407582142121</v>
      </c>
      <c r="Q47" s="159">
        <f t="shared" si="14"/>
        <v>3.1144370406098312E-2</v>
      </c>
    </row>
    <row r="48" spans="1:17" x14ac:dyDescent="0.2">
      <c r="A48" t="str">
        <f>'GOS Durban'!A48</f>
        <v>2012q2</v>
      </c>
      <c r="B48" s="7">
        <v>39679.286244765506</v>
      </c>
      <c r="C48" s="7">
        <v>242968.67667019999</v>
      </c>
      <c r="D48" s="118">
        <f>'GOS Durban'!D48</f>
        <v>378799663647.27753</v>
      </c>
      <c r="E48" s="118">
        <f>'GOS Durban'!E48</f>
        <v>60670504092.945602</v>
      </c>
      <c r="F48" s="119"/>
      <c r="G48" s="119"/>
      <c r="H48" s="10"/>
      <c r="I48" s="10"/>
      <c r="J48" s="10"/>
      <c r="K48" s="10"/>
      <c r="L48" s="119"/>
      <c r="M48" s="158">
        <f t="shared" si="15"/>
        <v>1859287968.1751764</v>
      </c>
      <c r="N48" s="10">
        <f t="shared" si="16"/>
        <v>11.680649974010642</v>
      </c>
      <c r="O48" s="10">
        <f t="shared" si="17"/>
        <v>10.147997369162526</v>
      </c>
      <c r="Q48" s="159">
        <f t="shared" si="14"/>
        <v>3.064566540154004E-2</v>
      </c>
    </row>
    <row r="49" spans="1:17" x14ac:dyDescent="0.2">
      <c r="A49" t="str">
        <f>'GOS Durban'!A49</f>
        <v>2012q3</v>
      </c>
      <c r="B49" s="7">
        <v>39679.286244765506</v>
      </c>
      <c r="C49" s="7">
        <v>242968.67667019999</v>
      </c>
      <c r="D49" s="118">
        <f>'GOS Durban'!D49</f>
        <v>372670739647.27747</v>
      </c>
      <c r="E49" s="118">
        <f>'GOS Durban'!E49</f>
        <v>58077736377.812698</v>
      </c>
      <c r="F49" s="119"/>
      <c r="G49" s="119"/>
      <c r="H49" s="10"/>
      <c r="I49" s="10"/>
      <c r="J49" s="10"/>
      <c r="K49" s="10"/>
      <c r="L49" s="119"/>
      <c r="M49" s="158">
        <f t="shared" si="15"/>
        <v>1773111681.3441079</v>
      </c>
      <c r="N49" s="10">
        <f t="shared" si="16"/>
        <v>-4.6349080027472782</v>
      </c>
      <c r="O49" s="10">
        <f t="shared" si="17"/>
        <v>6.5814128761973816</v>
      </c>
      <c r="Q49" s="159">
        <f t="shared" si="14"/>
        <v>3.0529972273876115E-2</v>
      </c>
    </row>
    <row r="50" spans="1:17" x14ac:dyDescent="0.2">
      <c r="A50" t="str">
        <f>'GOS Durban'!A50</f>
        <v>2012q4</v>
      </c>
      <c r="B50" s="7">
        <v>39679.286244765506</v>
      </c>
      <c r="C50" s="7">
        <v>242968.67667019999</v>
      </c>
      <c r="D50" s="118">
        <f>'GOS Durban'!D50</f>
        <v>359393994647.27747</v>
      </c>
      <c r="E50" s="118">
        <f>'GOS Durban'!E50</f>
        <v>55386951502.526268</v>
      </c>
      <c r="F50" s="119"/>
      <c r="G50" s="119"/>
      <c r="H50" s="10"/>
      <c r="I50" s="10"/>
      <c r="J50" s="10"/>
      <c r="K50" s="10"/>
      <c r="L50" s="119"/>
      <c r="M50" s="158">
        <f t="shared" ref="M50" si="18">E50*Q50</f>
        <v>1739858606.5697796</v>
      </c>
      <c r="N50" s="10">
        <f t="shared" ref="N50" si="19">(M50-M49)/M49*100</f>
        <v>-1.8754077999824992</v>
      </c>
      <c r="O50" s="10">
        <f t="shared" ref="O50" si="20">(M50-M46)/M46*100</f>
        <v>4.3833781825265934</v>
      </c>
      <c r="Q50" s="159">
        <f t="shared" si="14"/>
        <v>3.1412788741233079E-2</v>
      </c>
    </row>
    <row r="51" spans="1:17" x14ac:dyDescent="0.2">
      <c r="A51" t="str">
        <f>'GOS Durban'!A51</f>
        <v>2013q1</v>
      </c>
      <c r="B51" s="7">
        <v>39679.286244765506</v>
      </c>
      <c r="C51" s="7">
        <v>242968.67667019999</v>
      </c>
      <c r="D51" s="118">
        <f>'GOS Durban'!D51</f>
        <v>367480221649.54102</v>
      </c>
      <c r="E51" s="118">
        <f>'GOS Durban'!E51</f>
        <v>57374812452.903831</v>
      </c>
      <c r="F51" s="119"/>
      <c r="G51" s="119"/>
      <c r="H51" s="10"/>
      <c r="I51" s="10"/>
      <c r="J51" s="10"/>
      <c r="K51" s="10"/>
      <c r="L51" s="119"/>
      <c r="M51" s="158">
        <f t="shared" ref="M51:M52" si="21">E51*Q51</f>
        <v>1769254802.4480402</v>
      </c>
      <c r="N51" s="10">
        <f t="shared" ref="N51:N52" si="22">(M51-M50)/M50*100</f>
        <v>1.6895738404982641</v>
      </c>
      <c r="O51" s="10">
        <f t="shared" ref="O51:O52" si="23">(M51-M47)/M47*100</f>
        <v>6.2726859363081005</v>
      </c>
      <c r="Q51" s="159">
        <f t="shared" si="14"/>
        <v>3.0836785809109785E-2</v>
      </c>
    </row>
    <row r="52" spans="1:17" x14ac:dyDescent="0.2">
      <c r="A52" t="str">
        <f>'GOS Durban'!A52</f>
        <v>2013q2</v>
      </c>
      <c r="B52" s="7">
        <v>39679.286244765506</v>
      </c>
      <c r="C52" s="7">
        <v>242968.67667019999</v>
      </c>
      <c r="D52" s="118">
        <f>'GOS Durban'!D52</f>
        <v>405791190849.54108</v>
      </c>
      <c r="E52" s="118">
        <f>'GOS Durban'!E52</f>
        <v>65686281234.236198</v>
      </c>
      <c r="F52" s="119"/>
      <c r="G52" s="119"/>
      <c r="H52" s="10"/>
      <c r="I52" s="10"/>
      <c r="J52" s="10"/>
      <c r="K52" s="10"/>
      <c r="L52" s="119"/>
      <c r="M52" s="158">
        <f t="shared" si="21"/>
        <v>1989075713.3979745</v>
      </c>
      <c r="N52" s="10">
        <f t="shared" si="22"/>
        <v>12.424491409930196</v>
      </c>
      <c r="O52" s="10">
        <f t="shared" si="23"/>
        <v>6.9805079925397502</v>
      </c>
      <c r="Q52" s="159">
        <f t="shared" si="14"/>
        <v>3.0281448059222036E-2</v>
      </c>
    </row>
    <row r="53" spans="1:17" x14ac:dyDescent="0.2">
      <c r="A53" t="str">
        <f>'GOS Durban'!A53</f>
        <v>2013q3</v>
      </c>
      <c r="B53" s="7">
        <v>39679.286244765506</v>
      </c>
      <c r="C53" s="7">
        <v>242968.67667019999</v>
      </c>
      <c r="D53" s="118">
        <f>'GOS Durban'!D53</f>
        <v>403913196649.54102</v>
      </c>
      <c r="E53" s="118">
        <f>'GOS Durban'!E53</f>
        <v>63160938397.374947</v>
      </c>
      <c r="F53" s="119"/>
      <c r="G53" s="119"/>
      <c r="H53" s="10"/>
      <c r="I53" s="10"/>
      <c r="J53" s="10"/>
      <c r="K53" s="10"/>
      <c r="L53" s="119"/>
      <c r="M53" s="158">
        <f t="shared" ref="M53:M54" si="24">E53*Q53</f>
        <v>1908252047.3641515</v>
      </c>
      <c r="N53" s="10">
        <f t="shared" ref="N53:N54" si="25">(M53-M52)/M52*100</f>
        <v>-4.0633780549132776</v>
      </c>
      <c r="O53" s="10">
        <f t="shared" ref="O53:O54" si="26">(M53-M49)/M49*100</f>
        <v>7.6216499751217262</v>
      </c>
      <c r="Q53" s="159">
        <f t="shared" si="14"/>
        <v>3.0212534768854243E-2</v>
      </c>
    </row>
    <row r="54" spans="1:17" x14ac:dyDescent="0.2">
      <c r="A54" t="str">
        <f>'GOS Durban'!A54</f>
        <v>2013q4</v>
      </c>
      <c r="B54" s="7">
        <v>39679.286244765506</v>
      </c>
      <c r="C54" s="7">
        <v>242968.67667019999</v>
      </c>
      <c r="D54" s="118">
        <f>'GOS Durban'!D54</f>
        <v>388657467649.54102</v>
      </c>
      <c r="E54" s="118">
        <f>'GOS Durban'!E54</f>
        <v>60154874215.805931</v>
      </c>
      <c r="F54" s="119"/>
      <c r="G54" s="119"/>
      <c r="H54" s="10"/>
      <c r="I54" s="10"/>
      <c r="J54" s="10"/>
      <c r="K54" s="10"/>
      <c r="L54" s="119"/>
      <c r="M54" s="158">
        <f t="shared" si="24"/>
        <v>1895073801.7129879</v>
      </c>
      <c r="N54" s="10">
        <f t="shared" si="25"/>
        <v>-0.69059250686336482</v>
      </c>
      <c r="O54" s="10">
        <f t="shared" si="26"/>
        <v>8.9211384509700444</v>
      </c>
      <c r="Q54" s="159">
        <f t="shared" si="14"/>
        <v>3.1503246019838733E-2</v>
      </c>
    </row>
    <row r="55" spans="1:17" x14ac:dyDescent="0.2">
      <c r="A55" t="str">
        <f>'GOS Durban'!A55</f>
        <v>2014q1</v>
      </c>
      <c r="B55" s="7">
        <v>39679.286244765506</v>
      </c>
      <c r="C55" s="7">
        <v>242968.67667019999</v>
      </c>
      <c r="D55" s="118">
        <f>'GOS Durban'!D55</f>
        <v>403713587855.95581</v>
      </c>
      <c r="E55" s="118">
        <f>'GOS Durban'!E55</f>
        <v>63764341303.80304</v>
      </c>
      <c r="F55" s="119"/>
      <c r="G55" s="119"/>
      <c r="H55" s="10"/>
      <c r="I55" s="10"/>
      <c r="J55" s="10"/>
      <c r="K55" s="10"/>
      <c r="L55" s="119"/>
      <c r="M55" s="158">
        <f t="shared" ref="M55:M63" si="27">E55*Q55</f>
        <v>1969998128.5881741</v>
      </c>
      <c r="N55" s="10">
        <f t="shared" ref="N55:N61" si="28">(M55-M54)/M54*100</f>
        <v>3.9536363600964193</v>
      </c>
      <c r="O55" s="10">
        <f t="shared" ref="O55:O61" si="29">(M55-M51)/M51*100</f>
        <v>11.346207785468444</v>
      </c>
      <c r="Q55" s="159">
        <f t="shared" si="14"/>
        <v>3.0894981243547785E-2</v>
      </c>
    </row>
    <row r="56" spans="1:17" x14ac:dyDescent="0.2">
      <c r="A56" t="str">
        <f>'GOS Durban'!A56</f>
        <v>2014q2</v>
      </c>
      <c r="B56" s="7">
        <v>39679.286244765506</v>
      </c>
      <c r="C56" s="7">
        <v>242968.67667019999</v>
      </c>
      <c r="D56" s="118">
        <f>'GOS Durban'!D56</f>
        <v>429607217855.95587</v>
      </c>
      <c r="E56" s="118">
        <f>'GOS Durban'!E56</f>
        <v>70620120770.702454</v>
      </c>
      <c r="F56" s="119"/>
      <c r="G56" s="119"/>
      <c r="H56" s="10"/>
      <c r="I56" s="10"/>
      <c r="J56" s="10"/>
      <c r="K56" s="10"/>
      <c r="L56" s="119"/>
      <c r="M56" s="158">
        <f t="shared" si="27"/>
        <v>2141293107.4232156</v>
      </c>
      <c r="N56" s="10">
        <f t="shared" si="28"/>
        <v>8.6951848506476708</v>
      </c>
      <c r="O56" s="10">
        <f t="shared" si="29"/>
        <v>7.6526696796878273</v>
      </c>
      <c r="Q56" s="159">
        <f t="shared" si="14"/>
        <v>3.0321289231093399E-2</v>
      </c>
    </row>
    <row r="57" spans="1:17" x14ac:dyDescent="0.2">
      <c r="A57" t="str">
        <f>'GOS Durban'!A57</f>
        <v>2014q3</v>
      </c>
      <c r="B57" s="7">
        <v>39679.286244765506</v>
      </c>
      <c r="C57" s="7">
        <v>242968.67667019999</v>
      </c>
      <c r="D57" s="118">
        <f>'GOS Durban'!D57</f>
        <v>426645731855.95581</v>
      </c>
      <c r="E57" s="118">
        <f>'GOS Durban'!E57</f>
        <v>68205960136.86145</v>
      </c>
      <c r="F57" s="119"/>
      <c r="G57" s="119"/>
      <c r="H57" s="10"/>
      <c r="I57" s="10"/>
      <c r="J57" s="10"/>
      <c r="K57" s="10"/>
      <c r="L57" s="119"/>
      <c r="M57" s="158">
        <f t="shared" ref="M57:M63" si="30">E57*Q57</f>
        <v>2062712714.6828005</v>
      </c>
      <c r="N57" s="10">
        <f t="shared" ref="N57:N63" si="31">(M57-M56)/M56*100</f>
        <v>-3.6697634932835976</v>
      </c>
      <c r="O57" s="10">
        <f t="shared" ref="O57:O63" si="32">(M57-M53)/M53*100</f>
        <v>8.0943535489456924</v>
      </c>
      <c r="Q57" s="159">
        <f t="shared" si="14"/>
        <v>3.0242411521570551E-2</v>
      </c>
    </row>
    <row r="58" spans="1:17" x14ac:dyDescent="0.2">
      <c r="A58" t="str">
        <f>'GOS Durban'!A58</f>
        <v>2014q4</v>
      </c>
      <c r="B58" s="7">
        <v>39679.286244765506</v>
      </c>
      <c r="C58" s="7">
        <v>242968.67667019999</v>
      </c>
      <c r="D58" s="118">
        <f>'GOS Durban'!D58</f>
        <v>405955137555.95581</v>
      </c>
      <c r="E58" s="118">
        <f>'GOS Durban'!E58</f>
        <v>63719046472.098289</v>
      </c>
      <c r="F58" s="119"/>
      <c r="G58" s="119"/>
      <c r="H58" s="10"/>
      <c r="I58" s="10"/>
      <c r="J58" s="10"/>
      <c r="K58" s="10"/>
      <c r="L58" s="119"/>
      <c r="M58" s="158">
        <f t="shared" si="30"/>
        <v>2009463891.0768385</v>
      </c>
      <c r="N58" s="10">
        <f t="shared" si="31"/>
        <v>-2.5814949036250319</v>
      </c>
      <c r="O58" s="10">
        <f t="shared" si="32"/>
        <v>6.0361812432028525</v>
      </c>
      <c r="Q58" s="159">
        <f t="shared" si="14"/>
        <v>3.1536314529702757E-2</v>
      </c>
    </row>
    <row r="59" spans="1:17" x14ac:dyDescent="0.2">
      <c r="A59" t="str">
        <f>'GOS Durban'!A59</f>
        <v>2015q1</v>
      </c>
      <c r="B59" s="7">
        <v>39679.286244765506</v>
      </c>
      <c r="C59" s="7">
        <v>242968.67667019999</v>
      </c>
      <c r="D59" s="118">
        <f>'GOS Durban'!D59</f>
        <v>414364491750</v>
      </c>
      <c r="E59" s="118">
        <f>'GOS Durban'!E59</f>
        <v>66237039405.194199</v>
      </c>
      <c r="F59" s="119"/>
      <c r="G59" s="119"/>
      <c r="H59" s="10"/>
      <c r="I59" s="10"/>
      <c r="J59" s="10"/>
      <c r="K59" s="10"/>
      <c r="L59" s="119"/>
      <c r="M59" s="158">
        <f t="shared" si="30"/>
        <v>2050613458.8859487</v>
      </c>
      <c r="N59" s="10">
        <f t="shared" si="31"/>
        <v>2.0477883674266373</v>
      </c>
      <c r="O59" s="10">
        <f t="shared" si="32"/>
        <v>4.0921526334417706</v>
      </c>
      <c r="Q59" s="159">
        <f t="shared" si="14"/>
        <v>3.0958712486251958E-2</v>
      </c>
    </row>
    <row r="60" spans="1:17" x14ac:dyDescent="0.2">
      <c r="A60" t="str">
        <f>'GOS Durban'!A60</f>
        <v>2015q2</v>
      </c>
      <c r="B60" s="7">
        <v>39679.286244765506</v>
      </c>
      <c r="C60" s="7">
        <v>242968.67667019999</v>
      </c>
      <c r="D60" s="118">
        <f>'GOS Durban'!D60</f>
        <v>439165465750.00006</v>
      </c>
      <c r="E60" s="118">
        <f>'GOS Durban'!E60</f>
        <v>71993767138.354996</v>
      </c>
      <c r="F60" s="119"/>
      <c r="G60" s="119"/>
      <c r="H60" s="10"/>
      <c r="I60" s="10"/>
      <c r="J60" s="10"/>
      <c r="K60" s="10"/>
      <c r="L60" s="119"/>
      <c r="M60" s="158">
        <f t="shared" si="30"/>
        <v>2189772085.0480962</v>
      </c>
      <c r="N60" s="10">
        <f t="shared" si="31"/>
        <v>6.7861949095832621</v>
      </c>
      <c r="O60" s="10">
        <f t="shared" si="32"/>
        <v>2.2640047481971801</v>
      </c>
      <c r="Q60" s="159">
        <f t="shared" si="14"/>
        <v>3.0416134230618491E-2</v>
      </c>
    </row>
    <row r="61" spans="1:17" x14ac:dyDescent="0.2">
      <c r="A61" t="str">
        <f>'GOS Durban'!A61</f>
        <v>2015q3</v>
      </c>
      <c r="B61" s="7">
        <v>39679.286244765506</v>
      </c>
      <c r="C61" s="7">
        <v>242968.67667019999</v>
      </c>
      <c r="D61" s="118">
        <f>'GOS Durban'!D61</f>
        <v>430758946750</v>
      </c>
      <c r="E61" s="118">
        <f>'GOS Durban'!E61</f>
        <v>68971200449.753662</v>
      </c>
      <c r="F61" s="119"/>
      <c r="G61" s="119"/>
      <c r="H61" s="10"/>
      <c r="I61" s="10"/>
      <c r="J61" s="10"/>
      <c r="K61" s="10"/>
      <c r="L61" s="119"/>
      <c r="M61" s="158">
        <f t="shared" si="30"/>
        <v>2091779685.4009702</v>
      </c>
      <c r="N61" s="10">
        <f t="shared" si="31"/>
        <v>-4.4750045137676349</v>
      </c>
      <c r="O61" s="10">
        <f t="shared" si="32"/>
        <v>1.4091623380834952</v>
      </c>
      <c r="Q61" s="159">
        <f t="shared" si="14"/>
        <v>3.0328306188100302E-2</v>
      </c>
    </row>
    <row r="62" spans="1:17" x14ac:dyDescent="0.2">
      <c r="A62" t="str">
        <f>'GOS Durban'!A62</f>
        <v>2015q4</v>
      </c>
      <c r="B62" s="7">
        <v>39679.286244765506</v>
      </c>
      <c r="C62" s="7">
        <v>242968.67667019999</v>
      </c>
      <c r="D62" s="118">
        <f>'GOS Durban'!D62</f>
        <v>412801638898.43872</v>
      </c>
      <c r="E62" s="118">
        <f>'GOS Durban'!E62</f>
        <v>65064553671.632942</v>
      </c>
      <c r="F62" s="119"/>
      <c r="G62" s="119"/>
      <c r="H62" s="10"/>
      <c r="I62" s="10"/>
      <c r="J62" s="10"/>
      <c r="K62" s="10"/>
      <c r="L62" s="119"/>
      <c r="M62" s="158">
        <f t="shared" si="30"/>
        <v>2048499983.2804744</v>
      </c>
      <c r="N62" s="10">
        <f t="shared" si="31"/>
        <v>-2.0690373093569638</v>
      </c>
      <c r="O62" s="10">
        <f t="shared" si="32"/>
        <v>1.942612274695672</v>
      </c>
      <c r="Q62" s="159">
        <f t="shared" si="14"/>
        <v>3.148411643025819E-2</v>
      </c>
    </row>
    <row r="63" spans="1:17" x14ac:dyDescent="0.2">
      <c r="A63" t="str">
        <f>'GOS Durban'!A63</f>
        <v>2016q1</v>
      </c>
      <c r="B63" s="7">
        <v>39679.286244765506</v>
      </c>
      <c r="C63" s="7">
        <v>242968.67667019999</v>
      </c>
      <c r="D63" s="118">
        <f>'GOS Durban'!D63</f>
        <v>430811408243.29651</v>
      </c>
      <c r="E63" s="118">
        <f>'GOS Durban'!E63</f>
        <v>69606599042.275208</v>
      </c>
      <c r="F63" s="119"/>
      <c r="G63" s="119"/>
      <c r="H63" s="10"/>
      <c r="I63" s="10"/>
      <c r="J63" s="10"/>
      <c r="K63" s="10"/>
      <c r="L63" s="119"/>
      <c r="M63" s="158">
        <f t="shared" si="30"/>
        <v>2150623014.7670298</v>
      </c>
      <c r="N63" s="10">
        <f t="shared" si="31"/>
        <v>4.9852590832349035</v>
      </c>
      <c r="O63" s="10">
        <f t="shared" si="32"/>
        <v>4.87705547077673</v>
      </c>
      <c r="Q63" s="159">
        <f t="shared" si="14"/>
        <v>3.0896826512969839E-2</v>
      </c>
    </row>
    <row r="64" spans="1:17" x14ac:dyDescent="0.2">
      <c r="M64" s="10"/>
    </row>
    <row r="65" spans="13:13" x14ac:dyDescent="0.2">
      <c r="M65" s="10"/>
    </row>
    <row r="66" spans="13:13" x14ac:dyDescent="0.2">
      <c r="M66" s="10"/>
    </row>
    <row r="67" spans="13:13" x14ac:dyDescent="0.2">
      <c r="M67" s="10"/>
    </row>
  </sheetData>
  <mergeCells count="2">
    <mergeCell ref="D1:O1"/>
    <mergeCell ref="R11:T11"/>
  </mergeCells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workbookViewId="0"/>
  </sheetViews>
  <sheetFormatPr defaultRowHeight="12.75" x14ac:dyDescent="0.2"/>
  <cols>
    <col min="1" max="1" width="7.5" style="7" bestFit="1" customWidth="1"/>
    <col min="2" max="2" width="9" style="7" hidden="1" customWidth="1"/>
    <col min="3" max="3" width="16.5" style="7" hidden="1" customWidth="1"/>
    <col min="4" max="4" width="17.125" style="7" customWidth="1"/>
    <col min="5" max="5" width="15.5" style="7" bestFit="1" customWidth="1"/>
    <col min="6" max="6" width="13.75" style="7" hidden="1" customWidth="1"/>
    <col min="7" max="7" width="14.125" style="7" hidden="1" customWidth="1"/>
    <col min="8" max="8" width="10.375" style="7" hidden="1" customWidth="1"/>
    <col min="9" max="9" width="8" style="7" hidden="1" customWidth="1"/>
    <col min="10" max="10" width="7.875" style="7" hidden="1" customWidth="1"/>
    <col min="11" max="11" width="9.375" style="7" hidden="1" customWidth="1"/>
    <col min="12" max="12" width="11" hidden="1" customWidth="1"/>
    <col min="13" max="13" width="17.875" customWidth="1"/>
    <col min="14" max="14" width="15.75" customWidth="1"/>
    <col min="15" max="15" width="13.5" customWidth="1"/>
    <col min="16" max="16" width="11.375" customWidth="1"/>
    <col min="17" max="17" width="8" customWidth="1"/>
    <col min="19" max="19" width="14.5" bestFit="1" customWidth="1"/>
  </cols>
  <sheetData>
    <row r="1" spans="1:20" ht="28.5" customHeight="1" thickBot="1" x14ac:dyDescent="0.25">
      <c r="D1" s="226" t="s">
        <v>197</v>
      </c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8"/>
    </row>
    <row r="2" spans="1:20" ht="39" thickBot="1" x14ac:dyDescent="0.25">
      <c r="C2" s="117" t="s">
        <v>60</v>
      </c>
      <c r="D2" s="125" t="s">
        <v>198</v>
      </c>
      <c r="E2" s="123" t="s">
        <v>199</v>
      </c>
      <c r="F2" s="123" t="s">
        <v>59</v>
      </c>
      <c r="G2" s="123" t="s">
        <v>58</v>
      </c>
      <c r="H2" s="123" t="s">
        <v>61</v>
      </c>
      <c r="I2" s="123" t="s">
        <v>62</v>
      </c>
      <c r="J2" s="123" t="s">
        <v>63</v>
      </c>
      <c r="K2" s="123" t="s">
        <v>64</v>
      </c>
      <c r="L2" s="123" t="s">
        <v>82</v>
      </c>
      <c r="M2" s="123" t="s">
        <v>200</v>
      </c>
      <c r="N2" s="123" t="s">
        <v>84</v>
      </c>
      <c r="O2" s="124" t="s">
        <v>85</v>
      </c>
    </row>
    <row r="3" spans="1:20" hidden="1" x14ac:dyDescent="0.2">
      <c r="A3" t="s">
        <v>53</v>
      </c>
      <c r="B3" s="7">
        <v>37676.73632361889</v>
      </c>
      <c r="C3" s="7">
        <v>228114.65100000001</v>
      </c>
      <c r="D3" s="118">
        <f>'GOS Durban'!D3</f>
        <v>111327435377.31465</v>
      </c>
      <c r="E3" s="118">
        <f>'GOS Durban'!E3</f>
        <v>18047006913.30056</v>
      </c>
    </row>
    <row r="4" spans="1:20" hidden="1" x14ac:dyDescent="0.2">
      <c r="A4" t="s">
        <v>54</v>
      </c>
      <c r="B4" s="7">
        <v>39785.998991779808</v>
      </c>
      <c r="C4" s="7">
        <v>237077.625</v>
      </c>
      <c r="D4" s="118">
        <f>'GOS Durban'!D4</f>
        <v>121082602031.46991</v>
      </c>
      <c r="E4" s="118">
        <f>'GOS Durban'!E4</f>
        <v>19989577483.659698</v>
      </c>
    </row>
    <row r="5" spans="1:20" hidden="1" x14ac:dyDescent="0.2">
      <c r="A5" t="s">
        <v>55</v>
      </c>
      <c r="B5" s="7">
        <v>40039.788367970163</v>
      </c>
      <c r="C5" s="7">
        <v>239764.666</v>
      </c>
      <c r="D5" s="118">
        <f>'GOS Durban'!D5</f>
        <v>122075765747.53899</v>
      </c>
      <c r="E5" s="118">
        <f>'GOS Durban'!E5</f>
        <v>20028728696.995758</v>
      </c>
    </row>
    <row r="6" spans="1:20" hidden="1" x14ac:dyDescent="0.2">
      <c r="A6" t="s">
        <v>52</v>
      </c>
      <c r="B6" s="7">
        <v>40074.592176024802</v>
      </c>
      <c r="C6" s="7">
        <v>242416.25599999999</v>
      </c>
      <c r="D6" s="118">
        <f>'GOS Durban'!D6</f>
        <v>121202924908.91542</v>
      </c>
      <c r="E6" s="118">
        <f>'GOS Durban'!E6</f>
        <v>19729736523.171951</v>
      </c>
    </row>
    <row r="7" spans="1:20" hidden="1" x14ac:dyDescent="0.2">
      <c r="A7" t="s">
        <v>49</v>
      </c>
      <c r="B7" s="7">
        <v>38164.553783353913</v>
      </c>
      <c r="C7" s="7">
        <v>234422.22595000002</v>
      </c>
      <c r="D7" s="118">
        <f>'GOS Durban'!D7</f>
        <v>131113266748.78006</v>
      </c>
      <c r="E7" s="118">
        <f>'GOS Durban'!E7</f>
        <v>20813249649.834637</v>
      </c>
      <c r="F7" s="119">
        <v>4118958622</v>
      </c>
      <c r="G7" s="119">
        <v>674878797</v>
      </c>
      <c r="H7" s="10">
        <f>E7/D7*100</f>
        <v>15.874251451391203</v>
      </c>
      <c r="I7" s="10">
        <f>G7/F7*100</f>
        <v>16.384694747729856</v>
      </c>
      <c r="J7" s="10">
        <f>D7/F7</f>
        <v>31.831654255637254</v>
      </c>
      <c r="K7" s="10">
        <f>E7/G7</f>
        <v>30.83998155276856</v>
      </c>
      <c r="M7" s="118">
        <f>E7*$L$26</f>
        <v>590034994.06084096</v>
      </c>
    </row>
    <row r="8" spans="1:20" hidden="1" x14ac:dyDescent="0.2">
      <c r="A8" t="s">
        <v>50</v>
      </c>
      <c r="B8" s="7">
        <v>40899.509629239452</v>
      </c>
      <c r="C8" s="7">
        <v>246691.99999189001</v>
      </c>
      <c r="D8" s="118">
        <f>'GOS Durban'!D8</f>
        <v>146758636894.99323</v>
      </c>
      <c r="E8" s="118">
        <f>'GOS Durban'!E8</f>
        <v>23838800526.378548</v>
      </c>
      <c r="F8" s="119">
        <v>4128329079</v>
      </c>
      <c r="G8" s="119">
        <v>697677279</v>
      </c>
      <c r="H8" s="10">
        <f t="shared" ref="H8:H38" si="0">E8/D8*100</f>
        <v>16.243541798112616</v>
      </c>
      <c r="I8" s="10">
        <f t="shared" ref="I8:I37" si="1">G8/F8*100</f>
        <v>16.899749648082743</v>
      </c>
      <c r="J8" s="10">
        <f t="shared" ref="J8:K36" si="2">D8/F8</f>
        <v>35.549161437135815</v>
      </c>
      <c r="K8" s="10">
        <f t="shared" si="2"/>
        <v>34.168807332449404</v>
      </c>
      <c r="M8" s="118">
        <f t="shared" ref="M8:M30" si="3">E8*$L$26</f>
        <v>675806361.98783565</v>
      </c>
      <c r="N8" s="10">
        <f>(M8-M7)/M7*100</f>
        <v>14.536657789851434</v>
      </c>
    </row>
    <row r="9" spans="1:20" hidden="1" x14ac:dyDescent="0.2">
      <c r="A9" t="s">
        <v>51</v>
      </c>
      <c r="B9" s="7">
        <v>40843.515709009815</v>
      </c>
      <c r="C9" s="7">
        <v>248774.73830440003</v>
      </c>
      <c r="D9" s="118">
        <f>'GOS Durban'!D9</f>
        <v>151565574484.21759</v>
      </c>
      <c r="E9" s="118">
        <f>'GOS Durban'!E9</f>
        <v>24303028000.046425</v>
      </c>
      <c r="F9" s="119">
        <v>4479766142</v>
      </c>
      <c r="G9" s="119">
        <v>748604188</v>
      </c>
      <c r="H9" s="10">
        <f t="shared" si="0"/>
        <v>16.034662279182058</v>
      </c>
      <c r="I9" s="10">
        <f t="shared" si="1"/>
        <v>16.71078722126741</v>
      </c>
      <c r="J9" s="10">
        <f t="shared" si="2"/>
        <v>33.833367564261032</v>
      </c>
      <c r="K9" s="10">
        <f t="shared" si="2"/>
        <v>32.464456370428998</v>
      </c>
      <c r="M9" s="118">
        <f t="shared" si="3"/>
        <v>688966750.64779103</v>
      </c>
      <c r="N9" s="10">
        <f t="shared" ref="N9:N36" si="4">(M9-M8)/M8*100</f>
        <v>1.9473608714255144</v>
      </c>
    </row>
    <row r="10" spans="1:20" ht="13.5" hidden="1" thickBot="1" x14ac:dyDescent="0.25">
      <c r="A10" t="s">
        <v>48</v>
      </c>
      <c r="B10" s="7">
        <v>41049.652983244421</v>
      </c>
      <c r="C10" s="7">
        <v>252232.9458972</v>
      </c>
      <c r="D10" s="118">
        <f>'GOS Durban'!D10</f>
        <v>150107424872.00909</v>
      </c>
      <c r="E10" s="118">
        <f>'GOS Durban'!E10</f>
        <v>23980812578.644672</v>
      </c>
      <c r="F10" s="119">
        <v>4393645140</v>
      </c>
      <c r="G10" s="119">
        <v>741841930</v>
      </c>
      <c r="H10" s="10">
        <f t="shared" si="0"/>
        <v>15.975767087532281</v>
      </c>
      <c r="I10" s="10">
        <f t="shared" si="1"/>
        <v>16.884429815376485</v>
      </c>
      <c r="J10" s="10">
        <f t="shared" si="2"/>
        <v>34.164667397788321</v>
      </c>
      <c r="K10" s="10">
        <f t="shared" si="2"/>
        <v>32.326040910958852</v>
      </c>
      <c r="M10" s="118">
        <f t="shared" si="3"/>
        <v>679832262.88390625</v>
      </c>
      <c r="N10" s="10">
        <f t="shared" si="4"/>
        <v>-1.3258241787860174</v>
      </c>
    </row>
    <row r="11" spans="1:20" ht="15.75" thickBot="1" x14ac:dyDescent="0.25">
      <c r="A11" t="str">
        <f>'GOS Durban'!A11</f>
        <v>2003q1</v>
      </c>
      <c r="B11" s="7">
        <v>39679.286244765506</v>
      </c>
      <c r="C11" s="7">
        <v>242968.67667019999</v>
      </c>
      <c r="D11" s="118">
        <f>'GOS Durban'!D11</f>
        <v>149755012000</v>
      </c>
      <c r="E11" s="118">
        <f>'GOS Durban'!E11</f>
        <v>24244053650.55595</v>
      </c>
      <c r="F11" s="119">
        <v>4324510166.1150007</v>
      </c>
      <c r="G11" s="119">
        <v>733454143.19999993</v>
      </c>
      <c r="H11" s="10">
        <f t="shared" si="0"/>
        <v>16.189143406135852</v>
      </c>
      <c r="I11" s="10">
        <f t="shared" si="1"/>
        <v>16.960398172885121</v>
      </c>
      <c r="J11" s="10">
        <f t="shared" si="2"/>
        <v>34.629358296672713</v>
      </c>
      <c r="K11" s="10">
        <f t="shared" si="2"/>
        <v>33.054627716439292</v>
      </c>
      <c r="M11" s="118">
        <f t="shared" si="3"/>
        <v>687294886.30479884</v>
      </c>
      <c r="N11" s="10">
        <f t="shared" si="4"/>
        <v>1.0977153966237956</v>
      </c>
      <c r="O11" s="10">
        <f>(M11-M7)/M7*100</f>
        <v>16.48374981534214</v>
      </c>
      <c r="R11" s="229" t="s">
        <v>162</v>
      </c>
      <c r="S11" s="230"/>
      <c r="T11" s="231"/>
    </row>
    <row r="12" spans="1:20" x14ac:dyDescent="0.2">
      <c r="A12" t="str">
        <f>'GOS Durban'!A12</f>
        <v>2003q2</v>
      </c>
      <c r="B12" s="7">
        <v>39679.286244765506</v>
      </c>
      <c r="C12" s="7">
        <v>242968.67667019999</v>
      </c>
      <c r="D12" s="118">
        <f>'GOS Durban'!D12</f>
        <v>158630931999.99997</v>
      </c>
      <c r="E12" s="118">
        <f>'GOS Durban'!E12</f>
        <v>26378383958.127831</v>
      </c>
      <c r="F12" s="119">
        <v>4344832650.1500006</v>
      </c>
      <c r="G12" s="119">
        <v>733104993.00000012</v>
      </c>
      <c r="H12" s="10">
        <f t="shared" si="0"/>
        <v>16.628777014389499</v>
      </c>
      <c r="I12" s="10">
        <f t="shared" si="1"/>
        <v>16.873031760491177</v>
      </c>
      <c r="J12" s="10">
        <f t="shared" si="2"/>
        <v>36.510251319926766</v>
      </c>
      <c r="K12" s="10">
        <f t="shared" si="2"/>
        <v>35.981727324189464</v>
      </c>
      <c r="M12" s="118">
        <f t="shared" si="3"/>
        <v>747801034.62566197</v>
      </c>
      <c r="N12" s="10">
        <f t="shared" si="4"/>
        <v>8.8035208069378967</v>
      </c>
      <c r="O12" s="10">
        <f t="shared" ref="O12:O36" si="5">(M12-M8)/M8*100</f>
        <v>10.653151063280788</v>
      </c>
      <c r="R12" s="7">
        <v>2001</v>
      </c>
    </row>
    <row r="13" spans="1:20" x14ac:dyDescent="0.2">
      <c r="A13" t="str">
        <f>'GOS Durban'!A13</f>
        <v>2003q3</v>
      </c>
      <c r="B13" s="7">
        <v>39679.286244765506</v>
      </c>
      <c r="C13" s="7">
        <v>242968.67667019999</v>
      </c>
      <c r="D13" s="118">
        <f>'GOS Durban'!D13</f>
        <v>160430738000</v>
      </c>
      <c r="E13" s="118">
        <f>'GOS Durban'!E13</f>
        <v>26265908701.840115</v>
      </c>
      <c r="F13" s="119">
        <v>4469507962.3999996</v>
      </c>
      <c r="G13" s="119">
        <v>755965791.00000012</v>
      </c>
      <c r="H13" s="10">
        <f t="shared" si="0"/>
        <v>16.372117356862194</v>
      </c>
      <c r="I13" s="10">
        <f t="shared" si="1"/>
        <v>16.913848176569036</v>
      </c>
      <c r="J13" s="10">
        <f t="shared" si="2"/>
        <v>35.894496519445333</v>
      </c>
      <c r="K13" s="10">
        <f t="shared" si="2"/>
        <v>34.744837682529621</v>
      </c>
      <c r="M13" s="118">
        <f t="shared" si="3"/>
        <v>744612472.61385512</v>
      </c>
      <c r="N13" s="10">
        <f t="shared" si="4"/>
        <v>-0.42639176253654054</v>
      </c>
      <c r="O13" s="10">
        <f t="shared" si="5"/>
        <v>8.0766919323383917</v>
      </c>
      <c r="R13" s="7">
        <f>R12+1</f>
        <v>2002</v>
      </c>
      <c r="S13" s="154">
        <f>SUM(M7:M10)</f>
        <v>2634640369.5803738</v>
      </c>
    </row>
    <row r="14" spans="1:20" x14ac:dyDescent="0.2">
      <c r="A14" t="str">
        <f>'GOS Durban'!A14</f>
        <v>2003q4</v>
      </c>
      <c r="B14" s="7">
        <v>39679.286244765506</v>
      </c>
      <c r="C14" s="7">
        <v>242968.67667019999</v>
      </c>
      <c r="D14" s="118">
        <f>'GOS Durban'!D14</f>
        <v>154932418000</v>
      </c>
      <c r="E14" s="118">
        <f>'GOS Durban'!E14</f>
        <v>25299339348.741631</v>
      </c>
      <c r="F14" s="119">
        <v>4792454884.6540003</v>
      </c>
      <c r="G14" s="119">
        <v>792421454</v>
      </c>
      <c r="H14" s="10">
        <f t="shared" si="0"/>
        <v>16.329274192791356</v>
      </c>
      <c r="I14" s="10">
        <f t="shared" si="1"/>
        <v>16.534771282613971</v>
      </c>
      <c r="J14" s="10">
        <f t="shared" si="2"/>
        <v>32.32840407034643</v>
      </c>
      <c r="K14" s="10">
        <f t="shared" si="2"/>
        <v>31.926620892247612</v>
      </c>
      <c r="M14" s="118">
        <f t="shared" si="3"/>
        <v>717211189.67583084</v>
      </c>
      <c r="N14" s="10">
        <f t="shared" si="4"/>
        <v>-3.6799387528167529</v>
      </c>
      <c r="O14" s="10">
        <f t="shared" si="5"/>
        <v>5.4982572661909295</v>
      </c>
      <c r="R14" s="7">
        <f t="shared" ref="R14:R24" si="6">R13+1</f>
        <v>2003</v>
      </c>
      <c r="S14" s="154">
        <f>SUM(M11:M14)</f>
        <v>2896919583.2201471</v>
      </c>
      <c r="T14" s="10">
        <f>(S14-S13)/S13*100</f>
        <v>9.9550290304534919</v>
      </c>
    </row>
    <row r="15" spans="1:20" x14ac:dyDescent="0.2">
      <c r="A15" t="str">
        <f>'GOS Durban'!A15</f>
        <v>2004q1</v>
      </c>
      <c r="B15" s="7">
        <v>39679.286244765506</v>
      </c>
      <c r="C15" s="7">
        <v>242968.67667019999</v>
      </c>
      <c r="D15" s="118">
        <f>'GOS Durban'!D15</f>
        <v>161952871000</v>
      </c>
      <c r="E15" s="118">
        <f>'GOS Durban'!E15</f>
        <v>26334294143.629166</v>
      </c>
      <c r="F15" s="119">
        <v>4499340550.9499998</v>
      </c>
      <c r="G15" s="119">
        <v>735941631.61000013</v>
      </c>
      <c r="H15" s="10">
        <f t="shared" si="0"/>
        <v>16.260467616921201</v>
      </c>
      <c r="I15" s="10">
        <f t="shared" si="1"/>
        <v>16.356655453755593</v>
      </c>
      <c r="J15" s="10">
        <f t="shared" si="2"/>
        <v>35.99480171951086</v>
      </c>
      <c r="K15" s="10">
        <f t="shared" si="2"/>
        <v>35.78312873266637</v>
      </c>
      <c r="M15" s="118">
        <f t="shared" si="3"/>
        <v>746551132.09369147</v>
      </c>
      <c r="N15" s="10">
        <f t="shared" si="4"/>
        <v>4.09083723737242</v>
      </c>
      <c r="O15" s="10">
        <f t="shared" si="5"/>
        <v>8.6216625453857798</v>
      </c>
      <c r="R15" s="7">
        <f t="shared" si="6"/>
        <v>2004</v>
      </c>
      <c r="S15" s="154">
        <f>SUM(M15:M18)</f>
        <v>3200446946.2290387</v>
      </c>
      <c r="T15" s="10">
        <f t="shared" ref="T15:T21" si="7">(S15-S14)/S14*100</f>
        <v>10.477590222628747</v>
      </c>
    </row>
    <row r="16" spans="1:20" x14ac:dyDescent="0.2">
      <c r="A16" t="str">
        <f>'GOS Durban'!A16</f>
        <v>2004q2</v>
      </c>
      <c r="B16" s="7">
        <v>39679.286244765506</v>
      </c>
      <c r="C16" s="7">
        <v>242968.67667019999</v>
      </c>
      <c r="D16" s="118">
        <f>'GOS Durban'!D16</f>
        <v>172153283000</v>
      </c>
      <c r="E16" s="118">
        <f>'GOS Durban'!E16</f>
        <v>28589934636.633373</v>
      </c>
      <c r="F16" s="119">
        <v>4543677182.2600002</v>
      </c>
      <c r="G16" s="119">
        <v>765181765.9000001</v>
      </c>
      <c r="H16" s="10">
        <f t="shared" si="0"/>
        <v>16.607254963957541</v>
      </c>
      <c r="I16" s="10">
        <f t="shared" si="1"/>
        <v>16.8405838532614</v>
      </c>
      <c r="J16" s="10">
        <f t="shared" si="2"/>
        <v>37.888537432223977</v>
      </c>
      <c r="K16" s="10">
        <f t="shared" si="2"/>
        <v>37.363585896491067</v>
      </c>
      <c r="M16" s="118">
        <f t="shared" si="3"/>
        <v>810496303.9089781</v>
      </c>
      <c r="N16" s="10">
        <f t="shared" si="4"/>
        <v>8.5654108695747819</v>
      </c>
      <c r="O16" s="10">
        <f t="shared" si="5"/>
        <v>8.3839505938502015</v>
      </c>
      <c r="R16" s="7">
        <f t="shared" si="6"/>
        <v>2005</v>
      </c>
      <c r="S16" s="154">
        <f>SUM(M19:M22)</f>
        <v>3514054026.0677648</v>
      </c>
      <c r="T16" s="10">
        <f t="shared" si="7"/>
        <v>9.7988526323873923</v>
      </c>
    </row>
    <row r="17" spans="1:20" x14ac:dyDescent="0.2">
      <c r="A17" t="str">
        <f>'GOS Durban'!A17</f>
        <v>2004q3</v>
      </c>
      <c r="B17" s="7">
        <v>39679.286244765506</v>
      </c>
      <c r="C17" s="7">
        <v>242968.67667019999</v>
      </c>
      <c r="D17" s="118">
        <f>'GOS Durban'!D17</f>
        <v>180297173000</v>
      </c>
      <c r="E17" s="118">
        <f>'GOS Durban'!E17</f>
        <v>29683853002.889915</v>
      </c>
      <c r="F17" s="119">
        <v>4775490888.2999992</v>
      </c>
      <c r="G17" s="119">
        <v>793665970.39999986</v>
      </c>
      <c r="H17" s="10">
        <f t="shared" si="0"/>
        <v>16.463848272812307</v>
      </c>
      <c r="I17" s="10">
        <f t="shared" si="1"/>
        <v>16.619568311699421</v>
      </c>
      <c r="J17" s="10">
        <f t="shared" si="2"/>
        <v>37.754688935064223</v>
      </c>
      <c r="K17" s="10">
        <f t="shared" si="2"/>
        <v>37.400939576544459</v>
      </c>
      <c r="M17" s="118">
        <f t="shared" si="3"/>
        <v>841507805.12077236</v>
      </c>
      <c r="N17" s="10">
        <f t="shared" si="4"/>
        <v>3.8262359818579714</v>
      </c>
      <c r="O17" s="10">
        <f t="shared" si="5"/>
        <v>13.012853809281502</v>
      </c>
      <c r="R17" s="7">
        <f t="shared" si="6"/>
        <v>2006</v>
      </c>
      <c r="S17" s="154">
        <f>SUM(M23:M26)</f>
        <v>3886118861.2610698</v>
      </c>
      <c r="T17" s="10">
        <f t="shared" si="7"/>
        <v>10.587908792331417</v>
      </c>
    </row>
    <row r="18" spans="1:20" x14ac:dyDescent="0.2">
      <c r="A18" t="str">
        <f>'GOS Durban'!A18</f>
        <v>2004q4</v>
      </c>
      <c r="B18" s="7">
        <v>39679.286244765506</v>
      </c>
      <c r="C18" s="7">
        <v>242968.67667019999</v>
      </c>
      <c r="D18" s="118">
        <f>'GOS Durban'!D18</f>
        <v>173642243000.00003</v>
      </c>
      <c r="E18" s="118">
        <f>'GOS Durban'!E18</f>
        <v>28286410837.478893</v>
      </c>
      <c r="F18" s="119">
        <v>4830257034.4000006</v>
      </c>
      <c r="G18" s="119">
        <v>826240651</v>
      </c>
      <c r="H18" s="10">
        <f t="shared" si="0"/>
        <v>16.290051515562887</v>
      </c>
      <c r="I18" s="10">
        <f t="shared" si="1"/>
        <v>17.105521406328908</v>
      </c>
      <c r="J18" s="10">
        <f t="shared" si="2"/>
        <v>35.948861885270112</v>
      </c>
      <c r="K18" s="10">
        <f t="shared" si="2"/>
        <v>34.235075220813471</v>
      </c>
      <c r="M18" s="118">
        <f t="shared" si="3"/>
        <v>801891705.10559702</v>
      </c>
      <c r="N18" s="10">
        <f t="shared" si="4"/>
        <v>-4.7077519393286771</v>
      </c>
      <c r="O18" s="10">
        <f t="shared" si="5"/>
        <v>11.806914985255675</v>
      </c>
      <c r="R18" s="7">
        <f t="shared" si="6"/>
        <v>2007</v>
      </c>
      <c r="S18" s="154">
        <f>SUM(M27:M30)</f>
        <v>4483555101.5049553</v>
      </c>
      <c r="T18" s="10">
        <f t="shared" si="7"/>
        <v>15.373596680211005</v>
      </c>
    </row>
    <row r="19" spans="1:20" x14ac:dyDescent="0.2">
      <c r="A19" t="str">
        <f>'GOS Durban'!A19</f>
        <v>2005q1</v>
      </c>
      <c r="B19" s="7">
        <v>39679.286244765506</v>
      </c>
      <c r="C19" s="7">
        <v>242968.67667019999</v>
      </c>
      <c r="D19" s="118">
        <f>'GOS Durban'!D19</f>
        <v>176970820000</v>
      </c>
      <c r="E19" s="118">
        <f>'GOS Durban'!E19</f>
        <v>28914924014.524426</v>
      </c>
      <c r="F19" s="119">
        <v>4690209425</v>
      </c>
      <c r="G19" s="119">
        <v>774740717</v>
      </c>
      <c r="H19" s="10">
        <f t="shared" si="0"/>
        <v>16.338808858163411</v>
      </c>
      <c r="I19" s="10">
        <f t="shared" si="1"/>
        <v>16.51825423552382</v>
      </c>
      <c r="J19" s="10">
        <f t="shared" si="2"/>
        <v>37.731965454826145</v>
      </c>
      <c r="K19" s="10">
        <f t="shared" si="2"/>
        <v>37.32206579575503</v>
      </c>
      <c r="L19">
        <f t="shared" ref="L19:L24" si="8">M31/E31</f>
        <v>2.8514810350969717E-2</v>
      </c>
      <c r="M19" s="118">
        <f t="shared" si="3"/>
        <v>819709430.58933318</v>
      </c>
      <c r="N19" s="10">
        <f t="shared" si="4"/>
        <v>2.2219615654198384</v>
      </c>
      <c r="O19" s="10">
        <f t="shared" si="5"/>
        <v>9.7995027199905724</v>
      </c>
      <c r="R19" s="7">
        <f t="shared" si="6"/>
        <v>2008</v>
      </c>
      <c r="S19" s="154">
        <f>SUM(M31:M34)</f>
        <v>5023438741.4395332</v>
      </c>
      <c r="T19" s="10">
        <f t="shared" si="7"/>
        <v>12.041418644623326</v>
      </c>
    </row>
    <row r="20" spans="1:20" x14ac:dyDescent="0.2">
      <c r="A20" t="str">
        <f>'GOS Durban'!A20</f>
        <v>2005q2</v>
      </c>
      <c r="B20" s="7">
        <v>39679.286244765506</v>
      </c>
      <c r="C20" s="7">
        <v>242968.67667019999</v>
      </c>
      <c r="D20" s="118">
        <f>'GOS Durban'!D20</f>
        <v>191605231000.00003</v>
      </c>
      <c r="E20" s="118">
        <f>'GOS Durban'!E20</f>
        <v>31156568732.768242</v>
      </c>
      <c r="F20" s="119">
        <v>4760343407</v>
      </c>
      <c r="G20" s="119">
        <v>805551748</v>
      </c>
      <c r="H20" s="10">
        <f t="shared" si="0"/>
        <v>16.260813220056729</v>
      </c>
      <c r="I20" s="10">
        <f t="shared" si="1"/>
        <v>16.922135214351357</v>
      </c>
      <c r="J20" s="10">
        <f t="shared" si="2"/>
        <v>40.250295959373005</v>
      </c>
      <c r="K20" s="10">
        <f t="shared" si="2"/>
        <v>38.67730261913384</v>
      </c>
      <c r="L20">
        <f t="shared" si="8"/>
        <v>2.7565614609602062E-2</v>
      </c>
      <c r="M20" s="118">
        <f t="shared" si="3"/>
        <v>883257836.06507373</v>
      </c>
      <c r="N20" s="10">
        <f t="shared" si="4"/>
        <v>7.7525526856574265</v>
      </c>
      <c r="O20" s="10">
        <f t="shared" si="5"/>
        <v>8.9774045612757085</v>
      </c>
      <c r="R20" s="7">
        <f t="shared" si="6"/>
        <v>2009</v>
      </c>
      <c r="S20" s="154">
        <f>SUM(M35:M38)</f>
        <v>5284861170.7237768</v>
      </c>
      <c r="T20" s="10">
        <f t="shared" si="7"/>
        <v>5.204053293766842</v>
      </c>
    </row>
    <row r="21" spans="1:20" x14ac:dyDescent="0.2">
      <c r="A21" t="str">
        <f>'GOS Durban'!A21</f>
        <v>2005q3</v>
      </c>
      <c r="B21" s="7">
        <v>39679.286244765506</v>
      </c>
      <c r="C21" s="7">
        <v>242968.67667019999</v>
      </c>
      <c r="D21" s="118">
        <f>'GOS Durban'!D21</f>
        <v>199106812999.99997</v>
      </c>
      <c r="E21" s="118">
        <f>'GOS Durban'!E21</f>
        <v>32559717309.429279</v>
      </c>
      <c r="F21" s="119">
        <v>4824982237</v>
      </c>
      <c r="G21" s="119">
        <v>802738840</v>
      </c>
      <c r="H21" s="10">
        <f t="shared" si="0"/>
        <v>16.352889596715752</v>
      </c>
      <c r="I21" s="10">
        <f t="shared" si="1"/>
        <v>16.637135652941058</v>
      </c>
      <c r="J21" s="10">
        <f t="shared" si="2"/>
        <v>41.265812643446623</v>
      </c>
      <c r="K21" s="10">
        <f t="shared" si="2"/>
        <v>40.56078476211426</v>
      </c>
      <c r="L21">
        <f t="shared" si="8"/>
        <v>2.776823893329421E-2</v>
      </c>
      <c r="M21" s="118">
        <f t="shared" si="3"/>
        <v>923035707.18205476</v>
      </c>
      <c r="N21" s="10">
        <f t="shared" si="4"/>
        <v>4.5035401320855541</v>
      </c>
      <c r="O21" s="10">
        <f t="shared" si="5"/>
        <v>9.6883120471570194</v>
      </c>
      <c r="R21" s="7">
        <f t="shared" si="6"/>
        <v>2010</v>
      </c>
      <c r="S21" s="154">
        <f>SUM(M39:M42)</f>
        <v>5603773501.7342014</v>
      </c>
      <c r="T21" s="10">
        <f t="shared" si="7"/>
        <v>6.034450493743976</v>
      </c>
    </row>
    <row r="22" spans="1:20" x14ac:dyDescent="0.2">
      <c r="A22" t="str">
        <f>'GOS Durban'!A22</f>
        <v>2005q4</v>
      </c>
      <c r="B22" s="7">
        <v>39679.286244765506</v>
      </c>
      <c r="C22" s="7">
        <v>242968.67667019999</v>
      </c>
      <c r="D22" s="118">
        <f>'GOS Durban'!D22</f>
        <v>193270352000</v>
      </c>
      <c r="E22" s="118">
        <f>'GOS Durban'!E22</f>
        <v>31325647525.886509</v>
      </c>
      <c r="F22" s="119">
        <v>5011501336</v>
      </c>
      <c r="G22" s="119">
        <v>832010091</v>
      </c>
      <c r="H22" s="10">
        <f t="shared" si="0"/>
        <v>16.208201207129022</v>
      </c>
      <c r="I22" s="10">
        <f t="shared" si="1"/>
        <v>16.602012754606594</v>
      </c>
      <c r="J22" s="10">
        <f t="shared" si="2"/>
        <v>38.565359767869772</v>
      </c>
      <c r="K22" s="10">
        <f t="shared" si="2"/>
        <v>37.650562012097652</v>
      </c>
      <c r="L22">
        <f t="shared" si="8"/>
        <v>2.9155986209972042E-2</v>
      </c>
      <c r="M22" s="118">
        <f t="shared" si="3"/>
        <v>888051052.23130286</v>
      </c>
      <c r="N22" s="10">
        <f t="shared" si="4"/>
        <v>-3.790173519674219</v>
      </c>
      <c r="O22" s="10">
        <f t="shared" si="5"/>
        <v>10.744511581443525</v>
      </c>
      <c r="R22" s="7">
        <f t="shared" si="6"/>
        <v>2011</v>
      </c>
      <c r="S22" s="154">
        <f>SUM(M43:M46)</f>
        <v>6051937613.0805655</v>
      </c>
      <c r="T22" s="10">
        <f>(S22-S21)/S21*100</f>
        <v>7.9975414996282508</v>
      </c>
    </row>
    <row r="23" spans="1:20" x14ac:dyDescent="0.2">
      <c r="A23" t="str">
        <f>'GOS Durban'!A23</f>
        <v>2006q1</v>
      </c>
      <c r="B23" s="7">
        <v>39679.286244765506</v>
      </c>
      <c r="C23" s="7">
        <v>242968.67667019999</v>
      </c>
      <c r="D23" s="118">
        <f>'GOS Durban'!D23</f>
        <v>194138946800.00003</v>
      </c>
      <c r="E23" s="118">
        <f>'GOS Durban'!E23</f>
        <v>31409572547.105057</v>
      </c>
      <c r="F23" s="119">
        <v>4675546289</v>
      </c>
      <c r="G23" s="119">
        <v>750919883</v>
      </c>
      <c r="H23" s="10">
        <f t="shared" si="0"/>
        <v>16.178913641404925</v>
      </c>
      <c r="I23" s="10">
        <f t="shared" si="1"/>
        <v>16.060580659134182</v>
      </c>
      <c r="J23" s="10">
        <f t="shared" si="2"/>
        <v>41.522195439866394</v>
      </c>
      <c r="K23" s="10">
        <f t="shared" si="2"/>
        <v>41.828127418361433</v>
      </c>
      <c r="L23">
        <f t="shared" si="8"/>
        <v>2.7758558284033102E-2</v>
      </c>
      <c r="M23" s="118">
        <f t="shared" si="3"/>
        <v>890430243.38258159</v>
      </c>
      <c r="N23" s="10">
        <f t="shared" si="4"/>
        <v>0.26791152888123004</v>
      </c>
      <c r="O23" s="10">
        <f t="shared" si="5"/>
        <v>8.6275465615179545</v>
      </c>
      <c r="R23" s="7">
        <f t="shared" si="6"/>
        <v>2012</v>
      </c>
      <c r="S23" s="154">
        <f>SUM(M47:M50)</f>
        <v>6447653105.0607014</v>
      </c>
      <c r="T23" s="10">
        <f>(S23-S22)/S22*100</f>
        <v>6.5386578196847651</v>
      </c>
    </row>
    <row r="24" spans="1:20" x14ac:dyDescent="0.2">
      <c r="A24" t="str">
        <f>'GOS Durban'!A24</f>
        <v>2006q2</v>
      </c>
      <c r="B24" s="7">
        <v>39679.286244765506</v>
      </c>
      <c r="C24" s="7">
        <v>242968.67667019999</v>
      </c>
      <c r="D24" s="118">
        <f>'GOS Durban'!D24</f>
        <v>209393937500</v>
      </c>
      <c r="E24" s="118">
        <f>'GOS Durban'!E24</f>
        <v>33858497791.269051</v>
      </c>
      <c r="F24" s="119">
        <v>4859349229</v>
      </c>
      <c r="G24" s="119">
        <v>811777848</v>
      </c>
      <c r="H24" s="10">
        <f t="shared" si="0"/>
        <v>16.169760307061924</v>
      </c>
      <c r="I24" s="10">
        <f t="shared" si="1"/>
        <v>16.705484824087335</v>
      </c>
      <c r="J24" s="10">
        <f t="shared" si="2"/>
        <v>43.090942353013581</v>
      </c>
      <c r="K24" s="10">
        <f t="shared" si="2"/>
        <v>41.709068404228063</v>
      </c>
      <c r="L24">
        <f t="shared" si="8"/>
        <v>2.9520196931433672E-2</v>
      </c>
      <c r="M24" s="118">
        <f t="shared" si="3"/>
        <v>959854846.27765262</v>
      </c>
      <c r="N24" s="10">
        <f t="shared" si="4"/>
        <v>7.7967480789219001</v>
      </c>
      <c r="O24" s="10">
        <f t="shared" si="5"/>
        <v>8.6721008390731829</v>
      </c>
      <c r="R24" s="7">
        <f t="shared" si="6"/>
        <v>2013</v>
      </c>
      <c r="S24" s="154">
        <f>SUM(M51:M54)</f>
        <v>6976614843.2282772</v>
      </c>
      <c r="T24" s="10">
        <f>(S24-S23)/S23*100</f>
        <v>8.2039422647040183</v>
      </c>
    </row>
    <row r="25" spans="1:20" x14ac:dyDescent="0.2">
      <c r="A25" t="str">
        <f>'GOS Durban'!A25</f>
        <v>2006q3</v>
      </c>
      <c r="B25" s="7">
        <v>39679.286244765506</v>
      </c>
      <c r="C25" s="7">
        <v>242968.67667019999</v>
      </c>
      <c r="D25" s="118">
        <f>'GOS Durban'!D25</f>
        <v>230055916500</v>
      </c>
      <c r="E25" s="118">
        <f>'GOS Durban'!E25</f>
        <v>36822249020.76841</v>
      </c>
      <c r="F25" s="119">
        <v>4906222423</v>
      </c>
      <c r="G25" s="119">
        <v>827883368</v>
      </c>
      <c r="H25" s="10">
        <f t="shared" si="0"/>
        <v>16.005782238062288</v>
      </c>
      <c r="I25" s="10">
        <f t="shared" si="1"/>
        <v>16.874150754334849</v>
      </c>
      <c r="J25" s="10">
        <f t="shared" si="2"/>
        <v>46.890641447789903</v>
      </c>
      <c r="K25" s="10">
        <f t="shared" si="2"/>
        <v>44.477580350144699</v>
      </c>
      <c r="L25">
        <f>L37/G37</f>
        <v>2.8159655130830248E-2</v>
      </c>
      <c r="M25" s="118">
        <f t="shared" si="3"/>
        <v>1043874255.4768959</v>
      </c>
      <c r="N25" s="10">
        <f t="shared" si="4"/>
        <v>8.7533453131036669</v>
      </c>
      <c r="O25" s="10">
        <f t="shared" si="5"/>
        <v>13.091427271405395</v>
      </c>
      <c r="R25" s="7">
        <v>2014</v>
      </c>
      <c r="S25" s="154">
        <f>SUM(M55:M58)</f>
        <v>7540547405.7004642</v>
      </c>
      <c r="T25" s="10">
        <f>(S25-S24)/S24*100</f>
        <v>8.0831832506786263</v>
      </c>
    </row>
    <row r="26" spans="1:20" x14ac:dyDescent="0.2">
      <c r="A26" t="str">
        <f>'GOS Durban'!A26</f>
        <v>2006q4</v>
      </c>
      <c r="B26" s="7">
        <v>39679.286244765506</v>
      </c>
      <c r="C26" s="7">
        <v>242968.67667019999</v>
      </c>
      <c r="D26" s="118">
        <f>'GOS Durban'!D26</f>
        <v>220450312500.00003</v>
      </c>
      <c r="E26" s="118">
        <f>'GOS Durban'!E26</f>
        <v>34990977246.152679</v>
      </c>
      <c r="F26" s="119">
        <v>5280826192</v>
      </c>
      <c r="G26" s="119">
        <v>873224453</v>
      </c>
      <c r="H26" s="10">
        <f t="shared" si="0"/>
        <v>15.872500632609752</v>
      </c>
      <c r="I26" s="10">
        <f t="shared" si="1"/>
        <v>16.535754468171294</v>
      </c>
      <c r="J26" s="10">
        <f t="shared" si="2"/>
        <v>41.74542097862706</v>
      </c>
      <c r="K26" s="10">
        <f t="shared" si="2"/>
        <v>40.071000217572561</v>
      </c>
      <c r="L26">
        <f>AVERAGE(L19:L25)</f>
        <v>2.8349008635733579E-2</v>
      </c>
      <c r="M26" s="118">
        <f t="shared" si="3"/>
        <v>991959516.12393951</v>
      </c>
      <c r="N26" s="10">
        <f t="shared" si="4"/>
        <v>-4.9732751890924893</v>
      </c>
      <c r="O26" s="10">
        <f t="shared" si="5"/>
        <v>11.700730901850509</v>
      </c>
      <c r="Q26" s="159">
        <f>M26/E26</f>
        <v>2.8349008635733579E-2</v>
      </c>
      <c r="R26" s="7">
        <v>2015</v>
      </c>
      <c r="S26" s="154">
        <f>SUM(M59:M62)</f>
        <v>7710250433.3781843</v>
      </c>
      <c r="T26" s="10">
        <f>(S26-S25)/S25*100</f>
        <v>2.2505398951464564</v>
      </c>
    </row>
    <row r="27" spans="1:20" x14ac:dyDescent="0.2">
      <c r="A27" t="str">
        <f>'GOS Durban'!A27</f>
        <v>2007q1</v>
      </c>
      <c r="B27" s="7">
        <v>39679.286244765506</v>
      </c>
      <c r="C27" s="7">
        <v>242968.67667019999</v>
      </c>
      <c r="D27" s="118">
        <f>'GOS Durban'!D27</f>
        <v>233718231000</v>
      </c>
      <c r="E27" s="118">
        <f>'GOS Durban'!E27</f>
        <v>37347800253.571259</v>
      </c>
      <c r="F27" s="119">
        <v>5154329343</v>
      </c>
      <c r="G27" s="119">
        <v>833477953</v>
      </c>
      <c r="H27" s="10">
        <f t="shared" si="0"/>
        <v>15.979840380347248</v>
      </c>
      <c r="I27" s="10">
        <f t="shared" si="1"/>
        <v>16.170444252498747</v>
      </c>
      <c r="J27" s="10">
        <f t="shared" si="2"/>
        <v>45.344062330322068</v>
      </c>
      <c r="K27" s="10">
        <f t="shared" si="2"/>
        <v>44.80958388778312</v>
      </c>
      <c r="M27" s="118">
        <f t="shared" si="3"/>
        <v>1058773111.9141444</v>
      </c>
      <c r="N27" s="10">
        <f t="shared" si="4"/>
        <v>6.7355163899508295</v>
      </c>
      <c r="O27" s="10">
        <f t="shared" si="5"/>
        <v>18.905789620538833</v>
      </c>
      <c r="Q27" s="159">
        <f t="shared" ref="Q27:Q38" si="9">M27/E27</f>
        <v>2.8349008635733579E-2</v>
      </c>
    </row>
    <row r="28" spans="1:20" x14ac:dyDescent="0.2">
      <c r="A28" t="str">
        <f>'GOS Durban'!A28</f>
        <v>2007q2</v>
      </c>
      <c r="B28" s="7">
        <v>39679.286244765506</v>
      </c>
      <c r="C28" s="7">
        <v>242968.67667019999</v>
      </c>
      <c r="D28" s="118">
        <f>'GOS Durban'!D28</f>
        <v>245034529499.99997</v>
      </c>
      <c r="E28" s="118">
        <f>'GOS Durban'!E28</f>
        <v>39579242848.577202</v>
      </c>
      <c r="F28" s="119">
        <v>5056692012</v>
      </c>
      <c r="G28" s="119">
        <v>821281896</v>
      </c>
      <c r="H28" s="10">
        <f t="shared" si="0"/>
        <v>16.152516516484347</v>
      </c>
      <c r="I28" s="10">
        <f t="shared" si="1"/>
        <v>16.241485422703654</v>
      </c>
      <c r="J28" s="10">
        <f t="shared" si="2"/>
        <v>48.457475543005245</v>
      </c>
      <c r="K28" s="10">
        <f t="shared" si="2"/>
        <v>48.192031312689743</v>
      </c>
      <c r="M28" s="118">
        <f t="shared" si="3"/>
        <v>1122032297.3101115</v>
      </c>
      <c r="N28" s="10">
        <f t="shared" si="4"/>
        <v>5.9747631181907828</v>
      </c>
      <c r="O28" s="10">
        <f t="shared" si="5"/>
        <v>16.896039193987317</v>
      </c>
      <c r="Q28" s="159">
        <f>M28/E28</f>
        <v>2.8349008635733579E-2</v>
      </c>
    </row>
    <row r="29" spans="1:20" x14ac:dyDescent="0.2">
      <c r="A29" t="str">
        <f>'GOS Durban'!A29</f>
        <v>2007q3</v>
      </c>
      <c r="B29" s="7">
        <v>39679.286244765506</v>
      </c>
      <c r="C29" s="7">
        <v>242968.67667019999</v>
      </c>
      <c r="D29" s="118">
        <f>'GOS Durban'!D29</f>
        <v>257496130500.00003</v>
      </c>
      <c r="E29" s="118">
        <f>'GOS Durban'!E29</f>
        <v>41527487848.108383</v>
      </c>
      <c r="F29" s="119">
        <v>5400223668</v>
      </c>
      <c r="G29" s="119">
        <v>898105429</v>
      </c>
      <c r="H29" s="10">
        <f t="shared" si="0"/>
        <v>16.127422096585011</v>
      </c>
      <c r="I29" s="10">
        <f t="shared" si="1"/>
        <v>16.630893166923542</v>
      </c>
      <c r="J29" s="10">
        <f t="shared" si="2"/>
        <v>47.68249360222611</v>
      </c>
      <c r="K29" s="10">
        <f t="shared" si="2"/>
        <v>46.238989886017471</v>
      </c>
      <c r="M29" s="118">
        <f t="shared" si="3"/>
        <v>1177263111.6263459</v>
      </c>
      <c r="N29" s="10">
        <f t="shared" si="4"/>
        <v>4.9223907768645496</v>
      </c>
      <c r="O29" s="10">
        <f t="shared" si="5"/>
        <v>12.778249434699488</v>
      </c>
      <c r="Q29" s="159">
        <f t="shared" si="9"/>
        <v>2.8349008635733579E-2</v>
      </c>
    </row>
    <row r="30" spans="1:20" x14ac:dyDescent="0.2">
      <c r="A30" t="str">
        <f>'GOS Durban'!A30</f>
        <v>2007q4</v>
      </c>
      <c r="B30" s="7">
        <v>39679.286244765506</v>
      </c>
      <c r="C30" s="7">
        <v>242968.67667019999</v>
      </c>
      <c r="D30" s="118">
        <f>'GOS Durban'!D30</f>
        <v>250732933500</v>
      </c>
      <c r="E30" s="118">
        <f>'GOS Durban'!E30</f>
        <v>39701091319.140213</v>
      </c>
      <c r="F30" s="119">
        <v>5579296845</v>
      </c>
      <c r="G30" s="119">
        <v>902642355</v>
      </c>
      <c r="H30" s="10">
        <f t="shared" si="0"/>
        <v>15.834015406332815</v>
      </c>
      <c r="I30" s="10">
        <f t="shared" si="1"/>
        <v>16.178424989323183</v>
      </c>
      <c r="J30" s="10">
        <f t="shared" si="2"/>
        <v>44.939880502092194</v>
      </c>
      <c r="K30" s="10">
        <f t="shared" si="2"/>
        <v>43.983191237619479</v>
      </c>
      <c r="M30" s="118">
        <f t="shared" si="3"/>
        <v>1125486580.6543534</v>
      </c>
      <c r="N30" s="10">
        <f t="shared" si="4"/>
        <v>-4.3980424138547169</v>
      </c>
      <c r="O30" s="10">
        <f t="shared" si="5"/>
        <v>13.460938915346867</v>
      </c>
      <c r="Q30" s="159">
        <f t="shared" si="9"/>
        <v>2.8349008635733579E-2</v>
      </c>
    </row>
    <row r="31" spans="1:20" x14ac:dyDescent="0.2">
      <c r="A31" t="str">
        <f>'GOS Durban'!A31</f>
        <v>2008q1</v>
      </c>
      <c r="B31" s="7">
        <v>39679.286244765506</v>
      </c>
      <c r="C31" s="7">
        <v>242968.67667019999</v>
      </c>
      <c r="D31" s="118">
        <f>'GOS Durban'!D31</f>
        <v>259201881999.99997</v>
      </c>
      <c r="E31" s="118">
        <f>'GOS Durban'!E31</f>
        <v>41339822902.864235</v>
      </c>
      <c r="F31" s="119">
        <v>5543646776</v>
      </c>
      <c r="G31" s="119">
        <v>903654581</v>
      </c>
      <c r="H31" s="10">
        <f t="shared" si="0"/>
        <v>15.948889947822309</v>
      </c>
      <c r="I31" s="10">
        <f t="shared" si="1"/>
        <v>16.300724369961191</v>
      </c>
      <c r="J31" s="10">
        <f t="shared" si="2"/>
        <v>46.756565213021425</v>
      </c>
      <c r="K31" s="10">
        <f t="shared" si="2"/>
        <v>45.747372693133322</v>
      </c>
      <c r="L31" s="119">
        <v>25767539</v>
      </c>
      <c r="M31" s="118">
        <f t="shared" ref="M31:M38" si="10">L31*K31</f>
        <v>1178797210.017848</v>
      </c>
      <c r="N31" s="10">
        <f t="shared" si="4"/>
        <v>4.7366739221804002</v>
      </c>
      <c r="O31" s="10">
        <f t="shared" si="5"/>
        <v>11.336149053380602</v>
      </c>
      <c r="P31" s="129"/>
      <c r="Q31" s="159">
        <f t="shared" si="9"/>
        <v>2.8514810350969717E-2</v>
      </c>
      <c r="R31" s="10"/>
      <c r="S31" s="10"/>
    </row>
    <row r="32" spans="1:20" x14ac:dyDescent="0.2">
      <c r="A32" t="str">
        <f>'GOS Durban'!A32</f>
        <v>2008q2</v>
      </c>
      <c r="B32" s="7">
        <v>39679.286244765506</v>
      </c>
      <c r="C32" s="7">
        <v>242968.67667019999</v>
      </c>
      <c r="D32" s="118">
        <f>'GOS Durban'!D32</f>
        <v>285471818999.99994</v>
      </c>
      <c r="E32" s="118">
        <f>'GOS Durban'!E32</f>
        <v>46126765153.224113</v>
      </c>
      <c r="F32" s="119">
        <v>5265926862</v>
      </c>
      <c r="G32" s="119">
        <v>890416751</v>
      </c>
      <c r="H32" s="10">
        <f t="shared" si="0"/>
        <v>16.158080091689932</v>
      </c>
      <c r="I32" s="10">
        <f t="shared" si="1"/>
        <v>16.909022368415872</v>
      </c>
      <c r="J32" s="10">
        <f t="shared" si="2"/>
        <v>54.211124932255075</v>
      </c>
      <c r="K32" s="10">
        <f t="shared" si="2"/>
        <v>51.803568499155645</v>
      </c>
      <c r="L32" s="119">
        <v>24544885</v>
      </c>
      <c r="M32" s="118">
        <f t="shared" si="10"/>
        <v>1271512631.4013979</v>
      </c>
      <c r="N32" s="10">
        <f t="shared" si="4"/>
        <v>7.8652562625378231</v>
      </c>
      <c r="O32" s="10">
        <f t="shared" si="5"/>
        <v>13.32228443420399</v>
      </c>
      <c r="P32" s="129"/>
      <c r="Q32" s="159">
        <f t="shared" si="9"/>
        <v>2.7565614609602062E-2</v>
      </c>
      <c r="R32" s="10"/>
      <c r="S32" s="10"/>
    </row>
    <row r="33" spans="1:19" x14ac:dyDescent="0.2">
      <c r="A33" t="str">
        <f>'GOS Durban'!A33</f>
        <v>2008q3</v>
      </c>
      <c r="B33" s="7">
        <v>39679.286244765506</v>
      </c>
      <c r="C33" s="7">
        <v>242968.67667019999</v>
      </c>
      <c r="D33" s="118">
        <f>'GOS Durban'!D33</f>
        <v>295803772000</v>
      </c>
      <c r="E33" s="118">
        <f>'GOS Durban'!E33</f>
        <v>47244502293.573273</v>
      </c>
      <c r="F33" s="119">
        <v>5202135900</v>
      </c>
      <c r="G33" s="119">
        <v>869415812</v>
      </c>
      <c r="H33" s="10">
        <f t="shared" si="0"/>
        <v>15.971568575391009</v>
      </c>
      <c r="I33" s="10">
        <f t="shared" si="1"/>
        <v>16.712670116903329</v>
      </c>
      <c r="J33" s="10">
        <f t="shared" si="2"/>
        <v>56.861984709011544</v>
      </c>
      <c r="K33" s="10">
        <f t="shared" si="2"/>
        <v>54.340514218268289</v>
      </c>
      <c r="L33" s="119">
        <v>24142146</v>
      </c>
      <c r="M33" s="118">
        <f t="shared" si="10"/>
        <v>1311896627.9725089</v>
      </c>
      <c r="N33" s="10">
        <f t="shared" si="4"/>
        <v>3.1760594093824874</v>
      </c>
      <c r="O33" s="10">
        <f t="shared" si="5"/>
        <v>11.436144988877786</v>
      </c>
      <c r="P33" s="129"/>
      <c r="Q33" s="159">
        <f t="shared" si="9"/>
        <v>2.776823893329421E-2</v>
      </c>
      <c r="R33" s="10"/>
      <c r="S33" s="10"/>
    </row>
    <row r="34" spans="1:19" x14ac:dyDescent="0.2">
      <c r="A34" t="str">
        <f>'GOS Durban'!A34</f>
        <v>2008q4</v>
      </c>
      <c r="B34" s="7">
        <v>39679.286244765506</v>
      </c>
      <c r="C34" s="7">
        <v>242968.67667019999</v>
      </c>
      <c r="D34" s="118">
        <f>'GOS Durban'!D34</f>
        <v>275976915000</v>
      </c>
      <c r="E34" s="118">
        <f>'GOS Durban'!E34</f>
        <v>43258089881.261063</v>
      </c>
      <c r="F34" s="119">
        <v>5460259824</v>
      </c>
      <c r="G34" s="119">
        <v>899391940</v>
      </c>
      <c r="H34" s="10">
        <f t="shared" si="0"/>
        <v>15.67453200977374</v>
      </c>
      <c r="I34" s="10">
        <f t="shared" si="1"/>
        <v>16.47159602271703</v>
      </c>
      <c r="J34" s="10">
        <f t="shared" si="2"/>
        <v>50.542817355865076</v>
      </c>
      <c r="K34" s="10">
        <f t="shared" si="2"/>
        <v>48.097039741384677</v>
      </c>
      <c r="L34" s="119">
        <v>26222659</v>
      </c>
      <c r="M34" s="118">
        <f t="shared" si="10"/>
        <v>1261232272.0477786</v>
      </c>
      <c r="N34" s="10">
        <f t="shared" si="4"/>
        <v>-3.8619167733535775</v>
      </c>
      <c r="O34" s="10">
        <f t="shared" si="5"/>
        <v>12.061067073274497</v>
      </c>
      <c r="P34" s="129"/>
      <c r="Q34" s="159">
        <f t="shared" si="9"/>
        <v>2.9155986209972042E-2</v>
      </c>
      <c r="R34" s="10"/>
      <c r="S34" s="10"/>
    </row>
    <row r="35" spans="1:19" x14ac:dyDescent="0.2">
      <c r="A35" t="str">
        <f>'GOS Durban'!A35</f>
        <v>2009q1</v>
      </c>
      <c r="B35" s="7">
        <v>39679.286244765506</v>
      </c>
      <c r="C35" s="7">
        <v>242968.67667019999</v>
      </c>
      <c r="D35" s="118">
        <f>'GOS Durban'!D35</f>
        <v>280849525000</v>
      </c>
      <c r="E35" s="118">
        <f>'GOS Durban'!E35</f>
        <v>44861111296.90004</v>
      </c>
      <c r="F35" s="119">
        <v>5206564996</v>
      </c>
      <c r="G35" s="119">
        <v>842784368</v>
      </c>
      <c r="H35" s="10">
        <f t="shared" si="0"/>
        <v>15.97336199763914</v>
      </c>
      <c r="I35" s="10">
        <f t="shared" si="1"/>
        <v>16.186955673221753</v>
      </c>
      <c r="J35" s="10">
        <f t="shared" si="2"/>
        <v>53.941423033375301</v>
      </c>
      <c r="K35" s="10">
        <f t="shared" si="2"/>
        <v>53.229643311205841</v>
      </c>
      <c r="L35" s="119">
        <v>23394479</v>
      </c>
      <c r="M35" s="118">
        <f t="shared" si="10"/>
        <v>1245279772.6214955</v>
      </c>
      <c r="N35" s="10">
        <f t="shared" si="4"/>
        <v>-1.2648343829945068</v>
      </c>
      <c r="O35" s="10">
        <f t="shared" si="5"/>
        <v>5.6398642649180406</v>
      </c>
      <c r="P35" s="129"/>
      <c r="Q35" s="159">
        <f t="shared" si="9"/>
        <v>2.7758558284033102E-2</v>
      </c>
      <c r="R35" s="10"/>
      <c r="S35" s="10"/>
    </row>
    <row r="36" spans="1:19" x14ac:dyDescent="0.2">
      <c r="A36" t="str">
        <f>'GOS Durban'!A36</f>
        <v>2009q2</v>
      </c>
      <c r="B36" s="7">
        <v>39679.286244765506</v>
      </c>
      <c r="C36" s="7">
        <v>242968.67667019999</v>
      </c>
      <c r="D36" s="118">
        <f>'GOS Durban'!D36</f>
        <v>301158309000</v>
      </c>
      <c r="E36" s="118">
        <f>'GOS Durban'!E36</f>
        <v>48709842996.516998</v>
      </c>
      <c r="F36" s="119">
        <v>4994646966</v>
      </c>
      <c r="G36" s="119">
        <v>831381344</v>
      </c>
      <c r="H36" s="10">
        <f t="shared" si="0"/>
        <v>16.174165394359751</v>
      </c>
      <c r="I36" s="10">
        <f t="shared" si="1"/>
        <v>16.645447609399667</v>
      </c>
      <c r="J36" s="10">
        <f t="shared" si="2"/>
        <v>60.296215338155292</v>
      </c>
      <c r="K36" s="10">
        <f t="shared" si="2"/>
        <v>58.589049836216915</v>
      </c>
      <c r="L36" s="119">
        <v>24542541</v>
      </c>
      <c r="M36" s="118">
        <f t="shared" si="10"/>
        <v>1437924157.756397</v>
      </c>
      <c r="N36" s="10">
        <f t="shared" si="4"/>
        <v>15.469968224839709</v>
      </c>
      <c r="O36" s="10">
        <f t="shared" si="5"/>
        <v>13.087681730034294</v>
      </c>
      <c r="P36" s="129"/>
      <c r="Q36" s="159">
        <f t="shared" si="9"/>
        <v>2.9520196931433672E-2</v>
      </c>
      <c r="R36" s="10"/>
      <c r="S36" s="10"/>
    </row>
    <row r="37" spans="1:19" x14ac:dyDescent="0.2">
      <c r="A37" t="str">
        <f>'GOS Durban'!A37</f>
        <v>2009q3</v>
      </c>
      <c r="B37" s="7">
        <v>39679.286244765506</v>
      </c>
      <c r="C37" s="7">
        <v>242968.67667019999</v>
      </c>
      <c r="D37" s="118">
        <f>'GOS Durban'!D37</f>
        <v>300089486999.99994</v>
      </c>
      <c r="E37" s="118">
        <f>'GOS Durban'!E37</f>
        <v>47627230999.934998</v>
      </c>
      <c r="F37" s="119">
        <v>5002707417</v>
      </c>
      <c r="G37" s="119">
        <v>835393434</v>
      </c>
      <c r="H37" s="10">
        <f t="shared" si="0"/>
        <v>15.871009503220288</v>
      </c>
      <c r="I37" s="10">
        <f t="shared" si="1"/>
        <v>16.698826542627685</v>
      </c>
      <c r="J37" s="10">
        <f>D37/F37</f>
        <v>59.985416292835325</v>
      </c>
      <c r="K37" s="10">
        <f>E37/G37</f>
        <v>57.011737298302727</v>
      </c>
      <c r="L37" s="119">
        <v>23524391</v>
      </c>
      <c r="M37" s="118">
        <f t="shared" si="10"/>
        <v>1341166399.7945571</v>
      </c>
      <c r="N37" s="10">
        <f t="shared" ref="N37:N45" si="11">(M37-M36)/M36*100</f>
        <v>-6.728988969266064</v>
      </c>
      <c r="O37" s="10">
        <f t="shared" ref="O37:O45" si="12">(M37-M33)/M33*100</f>
        <v>2.2311035182157308</v>
      </c>
      <c r="Q37" s="159">
        <f t="shared" si="9"/>
        <v>2.8159655130830252E-2</v>
      </c>
    </row>
    <row r="38" spans="1:19" x14ac:dyDescent="0.2">
      <c r="A38" t="str">
        <f>'GOS Durban'!A38</f>
        <v>2009q4</v>
      </c>
      <c r="B38" s="7">
        <v>39679.286244765506</v>
      </c>
      <c r="C38" s="7">
        <v>242968.67667019999</v>
      </c>
      <c r="D38" s="118">
        <f>'GOS Durban'!D38</f>
        <v>288855916000</v>
      </c>
      <c r="E38" s="118">
        <f>'GOS Durban'!E38</f>
        <v>45143112236.766037</v>
      </c>
      <c r="F38" s="119">
        <v>5074816265</v>
      </c>
      <c r="G38" s="119">
        <v>901763015</v>
      </c>
      <c r="H38" s="10">
        <f t="shared" si="0"/>
        <v>15.628245687987238</v>
      </c>
      <c r="I38" s="10">
        <f>G38/F38*100</f>
        <v>17.769372680924043</v>
      </c>
      <c r="J38" s="10">
        <f>D38/F38</f>
        <v>56.919482581503864</v>
      </c>
      <c r="K38" s="10">
        <f>E38/G38</f>
        <v>50.060948925440279</v>
      </c>
      <c r="L38" s="119">
        <v>25179124</v>
      </c>
      <c r="M38" s="118">
        <f t="shared" si="10"/>
        <v>1260490840.5513275</v>
      </c>
      <c r="N38" s="10">
        <f t="shared" si="11"/>
        <v>-6.01532809467846</v>
      </c>
      <c r="O38" s="10">
        <f t="shared" si="12"/>
        <v>-5.8786276951772458E-2</v>
      </c>
      <c r="Q38" s="159">
        <f t="shared" si="9"/>
        <v>2.7922107672601764E-2</v>
      </c>
    </row>
    <row r="39" spans="1:19" x14ac:dyDescent="0.2">
      <c r="A39" t="str">
        <f>'GOS Durban'!A39</f>
        <v>2010q1</v>
      </c>
      <c r="B39" s="7">
        <v>39679.286244765506</v>
      </c>
      <c r="C39" s="7">
        <v>242968.67667019999</v>
      </c>
      <c r="D39" s="118">
        <f>'GOS Durban'!D39</f>
        <v>294771634000</v>
      </c>
      <c r="E39" s="118">
        <f>'GOS Durban'!E39</f>
        <v>47019954693.176888</v>
      </c>
      <c r="F39" s="119"/>
      <c r="G39" s="119"/>
      <c r="H39" s="10"/>
      <c r="I39" s="10"/>
      <c r="J39" s="10"/>
      <c r="K39" s="10"/>
      <c r="L39" s="119"/>
      <c r="M39" s="158">
        <f t="shared" ref="M39:M45" si="13">E39*Q39</f>
        <v>1326313448.4329824</v>
      </c>
      <c r="N39" s="10">
        <f t="shared" si="11"/>
        <v>5.22198224406492</v>
      </c>
      <c r="O39" s="10">
        <f t="shared" si="12"/>
        <v>6.5072666876214695</v>
      </c>
      <c r="Q39" s="159">
        <f>(Q27+Q31+Q35)/3</f>
        <v>2.8207459090245468E-2</v>
      </c>
    </row>
    <row r="40" spans="1:19" x14ac:dyDescent="0.2">
      <c r="A40" t="str">
        <f>'GOS Durban'!A40</f>
        <v>2010q2</v>
      </c>
      <c r="B40" s="7">
        <v>39679.286244765506</v>
      </c>
      <c r="C40" s="7">
        <v>242968.67667019999</v>
      </c>
      <c r="D40" s="118">
        <f>'GOS Durban'!D40</f>
        <v>328724904000.00006</v>
      </c>
      <c r="E40" s="118">
        <f>'GOS Durban'!E40</f>
        <v>52777992859.577255</v>
      </c>
      <c r="F40" s="119"/>
      <c r="G40" s="119"/>
      <c r="H40" s="10"/>
      <c r="I40" s="10"/>
      <c r="J40" s="10"/>
      <c r="K40" s="10"/>
      <c r="L40" s="119"/>
      <c r="M40" s="158">
        <f t="shared" si="13"/>
        <v>1503026109.7495992</v>
      </c>
      <c r="N40" s="10">
        <f t="shared" si="11"/>
        <v>13.323597187783919</v>
      </c>
      <c r="O40" s="10">
        <f t="shared" si="12"/>
        <v>4.5274955318075492</v>
      </c>
      <c r="Q40" s="159">
        <f t="shared" ref="Q40:Q63" si="14">(Q28+Q32+Q36)/3</f>
        <v>2.8478273392256438E-2</v>
      </c>
    </row>
    <row r="41" spans="1:19" x14ac:dyDescent="0.2">
      <c r="A41" t="str">
        <f>'GOS Durban'!A41</f>
        <v>2010q3</v>
      </c>
      <c r="B41" s="7">
        <v>39679.286244765506</v>
      </c>
      <c r="C41" s="7">
        <v>242968.67667019999</v>
      </c>
      <c r="D41" s="118">
        <f>'GOS Durban'!D41</f>
        <v>321915222000.00006</v>
      </c>
      <c r="E41" s="118">
        <f>'GOS Durban'!E41</f>
        <v>50078393592.583565</v>
      </c>
      <c r="F41" s="119"/>
      <c r="G41" s="119"/>
      <c r="H41" s="10"/>
      <c r="I41" s="10"/>
      <c r="J41" s="10"/>
      <c r="K41" s="10"/>
      <c r="L41" s="119"/>
      <c r="M41" s="158">
        <f t="shared" si="13"/>
        <v>1406817301.3891199</v>
      </c>
      <c r="N41" s="10">
        <f t="shared" si="11"/>
        <v>-6.4010071239885198</v>
      </c>
      <c r="O41" s="10">
        <f t="shared" si="12"/>
        <v>4.8950601211467362</v>
      </c>
      <c r="Q41" s="159">
        <f t="shared" si="14"/>
        <v>2.8092300899952682E-2</v>
      </c>
    </row>
    <row r="42" spans="1:19" x14ac:dyDescent="0.2">
      <c r="A42" t="str">
        <f>'GOS Durban'!A42</f>
        <v>2010q4</v>
      </c>
      <c r="B42" s="7">
        <v>39679.286244765506</v>
      </c>
      <c r="C42" s="7">
        <v>242968.67667019999</v>
      </c>
      <c r="D42" s="118">
        <f>'GOS Durban'!D42</f>
        <v>314741714000</v>
      </c>
      <c r="E42" s="118">
        <f>'GOS Durban'!E42</f>
        <v>48027497193.975868</v>
      </c>
      <c r="F42" s="119"/>
      <c r="G42" s="119"/>
      <c r="H42" s="10"/>
      <c r="I42" s="10"/>
      <c r="J42" s="10"/>
      <c r="K42" s="10"/>
      <c r="L42" s="119"/>
      <c r="M42" s="158">
        <f t="shared" si="13"/>
        <v>1367616642.162499</v>
      </c>
      <c r="N42" s="10">
        <f t="shared" si="11"/>
        <v>-2.7864783286296944</v>
      </c>
      <c r="O42" s="10">
        <f t="shared" si="12"/>
        <v>8.4987370129810387</v>
      </c>
      <c r="Q42" s="159">
        <f t="shared" si="14"/>
        <v>2.8475700839435795E-2</v>
      </c>
    </row>
    <row r="43" spans="1:19" x14ac:dyDescent="0.2">
      <c r="A43" t="str">
        <f>'GOS Durban'!A43</f>
        <v>2011q1</v>
      </c>
      <c r="B43" s="7">
        <v>39679.286244765506</v>
      </c>
      <c r="C43" s="7">
        <v>242968.67667019999</v>
      </c>
      <c r="D43" s="118">
        <f>'GOS Durban'!D43</f>
        <v>316705753021.94806</v>
      </c>
      <c r="E43" s="118">
        <f>'GOS Durban'!E43</f>
        <v>49552504949.3675</v>
      </c>
      <c r="F43" s="119"/>
      <c r="G43" s="119"/>
      <c r="H43" s="10"/>
      <c r="I43" s="10"/>
      <c r="J43" s="10"/>
      <c r="K43" s="10"/>
      <c r="L43" s="119"/>
      <c r="M43" s="158">
        <f t="shared" si="13"/>
        <v>1395412211.327343</v>
      </c>
      <c r="N43" s="10">
        <f t="shared" si="11"/>
        <v>2.032409398067371</v>
      </c>
      <c r="O43" s="10">
        <f t="shared" si="12"/>
        <v>5.2098365568108802</v>
      </c>
      <c r="Q43" s="159">
        <f t="shared" si="14"/>
        <v>2.8160275908416094E-2</v>
      </c>
    </row>
    <row r="44" spans="1:19" x14ac:dyDescent="0.2">
      <c r="A44" t="str">
        <f>'GOS Durban'!A44</f>
        <v>2011q2</v>
      </c>
      <c r="B44" s="7">
        <v>39679.286244765506</v>
      </c>
      <c r="C44" s="7">
        <v>242968.67667019999</v>
      </c>
      <c r="D44" s="118">
        <f>'GOS Durban'!D44</f>
        <v>350331180421.94806</v>
      </c>
      <c r="E44" s="118">
        <f>'GOS Durban'!E44</f>
        <v>56197507286.387451</v>
      </c>
      <c r="F44" s="119"/>
      <c r="G44" s="119"/>
      <c r="H44" s="10"/>
      <c r="I44" s="10"/>
      <c r="J44" s="10"/>
      <c r="K44" s="10"/>
      <c r="L44" s="119"/>
      <c r="M44" s="158">
        <f t="shared" si="13"/>
        <v>1602829428.8305871</v>
      </c>
      <c r="N44" s="10">
        <f t="shared" si="11"/>
        <v>14.864225482586605</v>
      </c>
      <c r="O44" s="10">
        <f t="shared" si="12"/>
        <v>6.6401587060663196</v>
      </c>
      <c r="Q44" s="159">
        <f t="shared" si="14"/>
        <v>2.8521361644430723E-2</v>
      </c>
    </row>
    <row r="45" spans="1:19" x14ac:dyDescent="0.2">
      <c r="A45" t="str">
        <f>'GOS Durban'!A45</f>
        <v>2011q3</v>
      </c>
      <c r="B45" s="7">
        <v>39679.286244765506</v>
      </c>
      <c r="C45" s="7">
        <v>242968.67667019999</v>
      </c>
      <c r="D45" s="118">
        <f>'GOS Durban'!D45</f>
        <v>353811136621.94806</v>
      </c>
      <c r="E45" s="118">
        <f>'GOS Durban'!E45</f>
        <v>55482307015.808723</v>
      </c>
      <c r="F45" s="119"/>
      <c r="G45" s="119"/>
      <c r="H45" s="10"/>
      <c r="I45" s="10"/>
      <c r="J45" s="10"/>
      <c r="K45" s="10"/>
      <c r="L45" s="119"/>
      <c r="M45" s="158">
        <f t="shared" si="13"/>
        <v>1553878084.1750114</v>
      </c>
      <c r="N45" s="10">
        <f t="shared" si="11"/>
        <v>-3.0540582656565212</v>
      </c>
      <c r="O45" s="10">
        <f t="shared" si="12"/>
        <v>10.453438597938819</v>
      </c>
      <c r="Q45" s="159">
        <f t="shared" si="14"/>
        <v>2.800673165469238E-2</v>
      </c>
    </row>
    <row r="46" spans="1:19" x14ac:dyDescent="0.2">
      <c r="A46" t="str">
        <f>'GOS Durban'!A46</f>
        <v>2011q4</v>
      </c>
      <c r="B46" s="7">
        <v>39679.286244765506</v>
      </c>
      <c r="C46" s="7">
        <v>242968.67667019999</v>
      </c>
      <c r="D46" s="118">
        <f>'GOS Durban'!D46</f>
        <v>344174575421.948</v>
      </c>
      <c r="E46" s="118">
        <f>'GOS Durban'!E46</f>
        <v>52592099285.168686</v>
      </c>
      <c r="F46" s="119"/>
      <c r="G46" s="119"/>
      <c r="H46" s="10"/>
      <c r="I46" s="10"/>
      <c r="J46" s="10"/>
      <c r="K46" s="10"/>
      <c r="L46" s="119"/>
      <c r="M46" s="158">
        <f t="shared" ref="M46:M48" si="15">E46*Q46</f>
        <v>1499817888.7476232</v>
      </c>
      <c r="N46" s="10">
        <f t="shared" ref="N46:N48" si="16">(M46-M45)/M45*100</f>
        <v>-3.479049996132094</v>
      </c>
      <c r="O46" s="10">
        <f t="shared" ref="O46:O48" si="17">(M46-M42)/M42*100</f>
        <v>9.6665426925549376</v>
      </c>
      <c r="Q46" s="159">
        <f t="shared" si="14"/>
        <v>2.8517931574003199E-2</v>
      </c>
    </row>
    <row r="47" spans="1:19" x14ac:dyDescent="0.2">
      <c r="A47" t="str">
        <f>'GOS Durban'!A47</f>
        <v>2012q1</v>
      </c>
      <c r="B47" s="7">
        <v>39679.286244765506</v>
      </c>
      <c r="C47" s="7">
        <v>242968.67667019999</v>
      </c>
      <c r="D47" s="118">
        <f>'GOS Durban'!D47</f>
        <v>342052553647.27747</v>
      </c>
      <c r="E47" s="118">
        <f>'GOS Durban'!E47</f>
        <v>53455102932.487915</v>
      </c>
      <c r="F47" s="119"/>
      <c r="G47" s="119"/>
      <c r="H47" s="10"/>
      <c r="I47" s="10"/>
      <c r="J47" s="10"/>
      <c r="K47" s="10"/>
      <c r="L47" s="119"/>
      <c r="M47" s="158">
        <f t="shared" si="15"/>
        <v>1498993222.2517033</v>
      </c>
      <c r="N47" s="10">
        <f t="shared" si="16"/>
        <v>-5.4984441918382185E-2</v>
      </c>
      <c r="O47" s="10">
        <f t="shared" si="17"/>
        <v>7.4229686456471544</v>
      </c>
      <c r="Q47" s="159">
        <f t="shared" si="14"/>
        <v>2.8042097760898221E-2</v>
      </c>
    </row>
    <row r="48" spans="1:19" x14ac:dyDescent="0.2">
      <c r="A48" t="str">
        <f>'GOS Durban'!A48</f>
        <v>2012q2</v>
      </c>
      <c r="B48" s="7">
        <v>39679.286244765506</v>
      </c>
      <c r="C48" s="7">
        <v>242968.67667019999</v>
      </c>
      <c r="D48" s="118">
        <f>'GOS Durban'!D48</f>
        <v>378799663647.27753</v>
      </c>
      <c r="E48" s="118">
        <f>'GOS Durban'!E48</f>
        <v>60670504092.945602</v>
      </c>
      <c r="F48" s="119"/>
      <c r="G48" s="119"/>
      <c r="H48" s="10"/>
      <c r="I48" s="10"/>
      <c r="J48" s="10"/>
      <c r="K48" s="10"/>
      <c r="L48" s="119"/>
      <c r="M48" s="158">
        <f t="shared" si="15"/>
        <v>1749733939.8476138</v>
      </c>
      <c r="N48" s="10">
        <f t="shared" si="16"/>
        <v>16.72727493852587</v>
      </c>
      <c r="O48" s="10">
        <f t="shared" si="17"/>
        <v>9.165324043507681</v>
      </c>
      <c r="Q48" s="159">
        <f t="shared" si="14"/>
        <v>2.8839943989373614E-2</v>
      </c>
    </row>
    <row r="49" spans="1:17" x14ac:dyDescent="0.2">
      <c r="A49" t="str">
        <f>'GOS Durban'!A49</f>
        <v>2012q3</v>
      </c>
      <c r="B49" s="7">
        <v>39679.286244765506</v>
      </c>
      <c r="C49" s="7">
        <v>242968.67667019999</v>
      </c>
      <c r="D49" s="118">
        <f>'GOS Durban'!D49</f>
        <v>372670739647.27747</v>
      </c>
      <c r="E49" s="118">
        <f>'GOS Durban'!E49</f>
        <v>58077736377.812698</v>
      </c>
      <c r="F49" s="119"/>
      <c r="G49" s="119"/>
      <c r="H49" s="10"/>
      <c r="I49" s="10"/>
      <c r="J49" s="10"/>
      <c r="K49" s="10"/>
      <c r="L49" s="119"/>
      <c r="M49" s="158">
        <f t="shared" ref="M49:M50" si="18">E49*Q49</f>
        <v>1631184616.9791629</v>
      </c>
      <c r="N49" s="10">
        <f t="shared" ref="N49:N50" si="19">(M49-M48)/M48*100</f>
        <v>-6.7752770960581286</v>
      </c>
      <c r="O49" s="10">
        <f t="shared" ref="O49:O50" si="20">(M49-M45)/M45*100</f>
        <v>4.9750706694081019</v>
      </c>
      <c r="Q49" s="159">
        <f t="shared" si="14"/>
        <v>2.8086229228491771E-2</v>
      </c>
    </row>
    <row r="50" spans="1:17" x14ac:dyDescent="0.2">
      <c r="A50" t="str">
        <f>'GOS Durban'!A50</f>
        <v>2012q4</v>
      </c>
      <c r="B50" s="7">
        <v>39679.286244765506</v>
      </c>
      <c r="C50" s="7">
        <v>242968.67667019999</v>
      </c>
      <c r="D50" s="118">
        <f>'GOS Durban'!D50</f>
        <v>359393994647.27747</v>
      </c>
      <c r="E50" s="118">
        <f>'GOS Durban'!E50</f>
        <v>55386951502.526268</v>
      </c>
      <c r="F50" s="119"/>
      <c r="G50" s="119"/>
      <c r="H50" s="10"/>
      <c r="I50" s="10"/>
      <c r="J50" s="10"/>
      <c r="K50" s="10"/>
      <c r="L50" s="119"/>
      <c r="M50" s="158">
        <f t="shared" si="18"/>
        <v>1567741325.9822218</v>
      </c>
      <c r="N50" s="10">
        <f t="shared" si="19"/>
        <v>-3.8893997856866451</v>
      </c>
      <c r="O50" s="10">
        <f t="shared" si="20"/>
        <v>4.5287789767140341</v>
      </c>
      <c r="Q50" s="159">
        <f t="shared" si="14"/>
        <v>2.8305246695346922E-2</v>
      </c>
    </row>
    <row r="51" spans="1:17" x14ac:dyDescent="0.2">
      <c r="A51" t="str">
        <f>'GOS Durban'!A51</f>
        <v>2013q1</v>
      </c>
      <c r="B51" s="7">
        <v>39679.286244765506</v>
      </c>
      <c r="C51" s="7">
        <v>242968.67667019999</v>
      </c>
      <c r="D51" s="118">
        <f>'GOS Durban'!D51</f>
        <v>367480221649.54102</v>
      </c>
      <c r="E51" s="118">
        <f>'GOS Durban'!E51</f>
        <v>57374812452.903831</v>
      </c>
      <c r="F51" s="119"/>
      <c r="G51" s="119"/>
      <c r="H51" s="10"/>
      <c r="I51" s="10"/>
      <c r="J51" s="10"/>
      <c r="K51" s="10"/>
      <c r="L51" s="119"/>
      <c r="M51" s="158">
        <f t="shared" ref="M51:M52" si="21">E51*Q51</f>
        <v>1614332774.5869067</v>
      </c>
      <c r="N51" s="10">
        <f t="shared" ref="N51:N52" si="22">(M51-M50)/M50*100</f>
        <v>2.9718836795664831</v>
      </c>
      <c r="O51" s="10">
        <f t="shared" ref="O51:O52" si="23">(M51-M47)/M47*100</f>
        <v>7.6944679017258544</v>
      </c>
      <c r="Q51" s="159">
        <f t="shared" si="14"/>
        <v>2.8136610919853259E-2</v>
      </c>
    </row>
    <row r="52" spans="1:17" ht="13.5" customHeight="1" x14ac:dyDescent="0.2">
      <c r="A52" t="str">
        <f>'GOS Durban'!A52</f>
        <v>2013q2</v>
      </c>
      <c r="B52" s="7">
        <v>39679.286244765506</v>
      </c>
      <c r="C52" s="7">
        <v>242968.67667019999</v>
      </c>
      <c r="D52" s="118">
        <f>'GOS Durban'!D52</f>
        <v>405791190849.54108</v>
      </c>
      <c r="E52" s="118">
        <f>'GOS Durban'!E52</f>
        <v>65686281234.236198</v>
      </c>
      <c r="F52" s="119"/>
      <c r="G52" s="119"/>
      <c r="H52" s="10"/>
      <c r="I52" s="10"/>
      <c r="J52" s="10"/>
      <c r="K52" s="10"/>
      <c r="L52" s="119"/>
      <c r="M52" s="158">
        <f t="shared" si="21"/>
        <v>1879494242.9780903</v>
      </c>
      <c r="N52" s="10">
        <f t="shared" si="22"/>
        <v>16.425452828896205</v>
      </c>
      <c r="O52" s="10">
        <f t="shared" si="23"/>
        <v>7.4160019518040228</v>
      </c>
      <c r="Q52" s="159">
        <f t="shared" si="14"/>
        <v>2.8613193008686925E-2</v>
      </c>
    </row>
    <row r="53" spans="1:17" ht="13.5" customHeight="1" x14ac:dyDescent="0.2">
      <c r="A53" t="str">
        <f>'GOS Durban'!A53</f>
        <v>2013q3</v>
      </c>
      <c r="B53" s="7">
        <v>39679.286244765506</v>
      </c>
      <c r="C53" s="7">
        <v>242968.67667019999</v>
      </c>
      <c r="D53" s="118">
        <f>'GOS Durban'!D53</f>
        <v>403913196649.54102</v>
      </c>
      <c r="E53" s="118">
        <f>'GOS Durban'!E53</f>
        <v>63160938397.374947</v>
      </c>
      <c r="F53" s="119"/>
      <c r="G53" s="119"/>
      <c r="H53" s="10"/>
      <c r="I53" s="10"/>
      <c r="J53" s="10"/>
      <c r="K53" s="10"/>
      <c r="L53" s="119"/>
      <c r="M53" s="158">
        <f t="shared" ref="M53:M54" si="24">E53*Q53</f>
        <v>1772406711.1505296</v>
      </c>
      <c r="N53" s="10">
        <f t="shared" ref="N53:N54" si="25">(M53-M52)/M52*100</f>
        <v>-5.6976780975864374</v>
      </c>
      <c r="O53" s="10">
        <f t="shared" ref="O53:O54" si="26">(M53-M49)/M49*100</f>
        <v>8.657640140875035</v>
      </c>
      <c r="Q53" s="159">
        <f t="shared" si="14"/>
        <v>2.8061753927712277E-2</v>
      </c>
    </row>
    <row r="54" spans="1:17" ht="13.5" customHeight="1" x14ac:dyDescent="0.2">
      <c r="A54" t="str">
        <f>'GOS Durban'!A54</f>
        <v>2013q4</v>
      </c>
      <c r="B54" s="7">
        <v>39679.286244765506</v>
      </c>
      <c r="C54" s="7">
        <v>242968.67667019999</v>
      </c>
      <c r="D54" s="118">
        <f>'GOS Durban'!D54</f>
        <v>388657467649.54102</v>
      </c>
      <c r="E54" s="118">
        <f>'GOS Durban'!E54</f>
        <v>60154874215.805931</v>
      </c>
      <c r="F54" s="119"/>
      <c r="G54" s="119"/>
      <c r="H54" s="10"/>
      <c r="I54" s="10"/>
      <c r="J54" s="10"/>
      <c r="K54" s="10"/>
      <c r="L54" s="119"/>
      <c r="M54" s="158">
        <f t="shared" si="24"/>
        <v>1710381114.5127511</v>
      </c>
      <c r="N54" s="10">
        <f t="shared" si="25"/>
        <v>-3.4995126258304219</v>
      </c>
      <c r="O54" s="10">
        <f t="shared" si="26"/>
        <v>9.0984262624551615</v>
      </c>
      <c r="Q54" s="159">
        <f t="shared" si="14"/>
        <v>2.843295970292864E-2</v>
      </c>
    </row>
    <row r="55" spans="1:17" ht="13.5" customHeight="1" x14ac:dyDescent="0.2">
      <c r="A55" t="str">
        <f>'GOS Durban'!A55</f>
        <v>2014q1</v>
      </c>
      <c r="B55" s="7">
        <v>39679.286244765506</v>
      </c>
      <c r="C55" s="7">
        <v>242968.67667019999</v>
      </c>
      <c r="D55" s="118">
        <f>'GOS Durban'!D55</f>
        <v>403713587855.95581</v>
      </c>
      <c r="E55" s="118">
        <f>'GOS Durban'!E55</f>
        <v>63764341303.80304</v>
      </c>
      <c r="F55" s="119"/>
      <c r="G55" s="119"/>
      <c r="H55" s="10"/>
      <c r="I55" s="10"/>
      <c r="J55" s="10"/>
      <c r="K55" s="10"/>
      <c r="L55" s="119"/>
      <c r="M55" s="158">
        <f t="shared" ref="M55:M63" si="27">E55*Q55</f>
        <v>1792606599.5199552</v>
      </c>
      <c r="N55" s="10">
        <f t="shared" ref="N55:N61" si="28">(M55-M54)/M54*100</f>
        <v>4.8074364426450202</v>
      </c>
      <c r="O55" s="10">
        <f t="shared" ref="O55:O61" si="29">(M55-M51)/M51*100</f>
        <v>11.043189343576771</v>
      </c>
      <c r="Q55" s="159">
        <f t="shared" si="14"/>
        <v>2.8112994863055855E-2</v>
      </c>
    </row>
    <row r="56" spans="1:17" ht="13.5" customHeight="1" x14ac:dyDescent="0.2">
      <c r="A56" t="str">
        <f>'GOS Durban'!A56</f>
        <v>2014q2</v>
      </c>
      <c r="B56" s="7">
        <v>39679.286244765506</v>
      </c>
      <c r="C56" s="7">
        <v>242968.67667019999</v>
      </c>
      <c r="D56" s="118">
        <f>'GOS Durban'!D56</f>
        <v>429607217855.95587</v>
      </c>
      <c r="E56" s="118">
        <f>'GOS Durban'!E56</f>
        <v>70620120770.702454</v>
      </c>
      <c r="F56" s="119"/>
      <c r="G56" s="119"/>
      <c r="H56" s="10"/>
      <c r="I56" s="10"/>
      <c r="J56" s="10"/>
      <c r="K56" s="10"/>
      <c r="L56" s="119"/>
      <c r="M56" s="158">
        <f t="shared" si="27"/>
        <v>2023843159.111109</v>
      </c>
      <c r="N56" s="10">
        <f t="shared" si="28"/>
        <v>12.899459348921122</v>
      </c>
      <c r="O56" s="10">
        <f t="shared" si="29"/>
        <v>7.680199961894826</v>
      </c>
      <c r="Q56" s="159">
        <f t="shared" si="14"/>
        <v>2.8658166214163755E-2</v>
      </c>
    </row>
    <row r="57" spans="1:17" ht="13.5" customHeight="1" x14ac:dyDescent="0.2">
      <c r="A57" t="str">
        <f>'GOS Durban'!A57</f>
        <v>2014q3</v>
      </c>
      <c r="B57" s="7">
        <v>39679.286244765506</v>
      </c>
      <c r="C57" s="7">
        <v>242968.67667019999</v>
      </c>
      <c r="D57" s="118">
        <f>'GOS Durban'!D57</f>
        <v>426645731855.95581</v>
      </c>
      <c r="E57" s="118">
        <f>'GOS Durban'!E57</f>
        <v>68205960136.86145</v>
      </c>
      <c r="F57" s="119"/>
      <c r="G57" s="119"/>
      <c r="H57" s="10"/>
      <c r="I57" s="10"/>
      <c r="J57" s="10"/>
      <c r="K57" s="10"/>
      <c r="L57" s="119"/>
      <c r="M57" s="158">
        <f t="shared" ref="M57:M63" si="30">E57*Q57</f>
        <v>1913284374.5736485</v>
      </c>
      <c r="N57" s="10">
        <f t="shared" ref="N57:N63" si="31">(M57-M56)/M56*100</f>
        <v>-5.4628138568810352</v>
      </c>
      <c r="O57" s="10">
        <f t="shared" ref="O57:O63" si="32">(M57-M53)/M53*100</f>
        <v>7.9483824190481851</v>
      </c>
      <c r="Q57" s="159">
        <f t="shared" si="14"/>
        <v>2.8051571603632142E-2</v>
      </c>
    </row>
    <row r="58" spans="1:17" ht="13.5" customHeight="1" x14ac:dyDescent="0.2">
      <c r="A58" t="str">
        <f>'GOS Durban'!A58</f>
        <v>2014q4</v>
      </c>
      <c r="B58" s="7">
        <v>39679.286244765506</v>
      </c>
      <c r="C58" s="7">
        <v>242968.67667019999</v>
      </c>
      <c r="D58" s="118">
        <f>'GOS Durban'!D58</f>
        <v>405955137555.95581</v>
      </c>
      <c r="E58" s="118">
        <f>'GOS Durban'!E58</f>
        <v>63719046472.098289</v>
      </c>
      <c r="F58" s="119"/>
      <c r="G58" s="119"/>
      <c r="H58" s="10"/>
      <c r="I58" s="10"/>
      <c r="J58" s="10"/>
      <c r="K58" s="10"/>
      <c r="L58" s="119"/>
      <c r="M58" s="158">
        <f t="shared" si="30"/>
        <v>1810813272.4957514</v>
      </c>
      <c r="N58" s="10">
        <f t="shared" si="31"/>
        <v>-5.3557695572949777</v>
      </c>
      <c r="O58" s="10">
        <f t="shared" si="32"/>
        <v>5.8719169155238911</v>
      </c>
      <c r="Q58" s="159">
        <f t="shared" si="14"/>
        <v>2.8418712657426255E-2</v>
      </c>
    </row>
    <row r="59" spans="1:17" x14ac:dyDescent="0.2">
      <c r="A59" t="str">
        <f>'GOS Durban'!A59</f>
        <v>2015q1</v>
      </c>
      <c r="B59" s="7">
        <v>39679.286244765506</v>
      </c>
      <c r="C59" s="7">
        <v>242968.67667019999</v>
      </c>
      <c r="D59" s="118">
        <f>'GOS Durban'!D59</f>
        <v>414364491750</v>
      </c>
      <c r="E59" s="118">
        <f>'GOS Durban'!E59</f>
        <v>66237039405.194199</v>
      </c>
      <c r="F59" s="119"/>
      <c r="G59" s="119"/>
      <c r="H59" s="10"/>
      <c r="I59" s="10"/>
      <c r="J59" s="10"/>
      <c r="K59" s="10"/>
      <c r="L59" s="119"/>
      <c r="M59" s="158">
        <f t="shared" si="30"/>
        <v>1861077629.7207046</v>
      </c>
      <c r="N59" s="10">
        <f t="shared" si="31"/>
        <v>2.7757890881634846</v>
      </c>
      <c r="O59" s="10">
        <f t="shared" si="32"/>
        <v>3.8196350620981403</v>
      </c>
      <c r="Q59" s="159">
        <f t="shared" si="14"/>
        <v>2.8097234514602443E-2</v>
      </c>
    </row>
    <row r="60" spans="1:17" x14ac:dyDescent="0.2">
      <c r="A60" t="str">
        <f>'GOS Durban'!A60</f>
        <v>2015q2</v>
      </c>
      <c r="B60" s="7">
        <v>39679.286244765506</v>
      </c>
      <c r="C60" s="7">
        <v>242968.67667019999</v>
      </c>
      <c r="D60" s="118">
        <f>'GOS Durban'!D60</f>
        <v>439165465750.00006</v>
      </c>
      <c r="E60" s="118">
        <f>'GOS Durban'!E60</f>
        <v>71993767138.354996</v>
      </c>
      <c r="F60" s="119"/>
      <c r="G60" s="119"/>
      <c r="H60" s="10"/>
      <c r="I60" s="10"/>
      <c r="J60" s="10"/>
      <c r="K60" s="10"/>
      <c r="L60" s="119"/>
      <c r="M60" s="158">
        <f t="shared" si="30"/>
        <v>2066492370.4803855</v>
      </c>
      <c r="N60" s="10">
        <f t="shared" si="31"/>
        <v>11.037408514254613</v>
      </c>
      <c r="O60" s="10">
        <f t="shared" si="32"/>
        <v>2.1073377735460719</v>
      </c>
      <c r="Q60" s="159">
        <f t="shared" si="14"/>
        <v>2.8703767737408098E-2</v>
      </c>
    </row>
    <row r="61" spans="1:17" x14ac:dyDescent="0.2">
      <c r="A61" t="str">
        <f>'GOS Durban'!A61</f>
        <v>2015q3</v>
      </c>
      <c r="B61" s="7">
        <v>39679.286244765506</v>
      </c>
      <c r="C61" s="7">
        <v>242968.67667019999</v>
      </c>
      <c r="D61" s="118">
        <f>'GOS Durban'!D61</f>
        <v>430758946750</v>
      </c>
      <c r="E61" s="118">
        <f>'GOS Durban'!E61</f>
        <v>68971200449.753662</v>
      </c>
      <c r="F61" s="119"/>
      <c r="G61" s="119"/>
      <c r="H61" s="10"/>
      <c r="I61" s="10"/>
      <c r="J61" s="10"/>
      <c r="K61" s="10"/>
      <c r="L61" s="119"/>
      <c r="M61" s="158">
        <f t="shared" si="30"/>
        <v>1935781456.3735573</v>
      </c>
      <c r="N61" s="10">
        <f t="shared" si="31"/>
        <v>-6.3252551025118269</v>
      </c>
      <c r="O61" s="10">
        <f t="shared" si="32"/>
        <v>1.1758357565075537</v>
      </c>
      <c r="Q61" s="159">
        <f t="shared" si="14"/>
        <v>2.806651825327873E-2</v>
      </c>
    </row>
    <row r="62" spans="1:17" x14ac:dyDescent="0.2">
      <c r="A62" t="str">
        <f>'GOS Durban'!A62</f>
        <v>2015q4</v>
      </c>
      <c r="B62" s="7">
        <v>39679.286244765506</v>
      </c>
      <c r="C62" s="7">
        <v>242968.67667019999</v>
      </c>
      <c r="D62" s="118">
        <f>'GOS Durban'!D62</f>
        <v>412801638898.43872</v>
      </c>
      <c r="E62" s="118">
        <f>'GOS Durban'!E62</f>
        <v>65064553671.632942</v>
      </c>
      <c r="F62" s="119"/>
      <c r="G62" s="119"/>
      <c r="H62" s="10"/>
      <c r="I62" s="10"/>
      <c r="J62" s="10"/>
      <c r="K62" s="10"/>
      <c r="L62" s="119"/>
      <c r="M62" s="158">
        <f t="shared" si="30"/>
        <v>1846898976.8035376</v>
      </c>
      <c r="N62" s="10">
        <f t="shared" si="31"/>
        <v>-4.591555481502021</v>
      </c>
      <c r="O62" s="10">
        <f t="shared" si="32"/>
        <v>1.9927899168781298</v>
      </c>
      <c r="Q62" s="159">
        <f t="shared" si="14"/>
        <v>2.838563968523394E-2</v>
      </c>
    </row>
    <row r="63" spans="1:17" x14ac:dyDescent="0.2">
      <c r="A63" t="str">
        <f>'GOS Durban'!A63</f>
        <v>2016q1</v>
      </c>
      <c r="B63" s="7">
        <v>39679.286244765506</v>
      </c>
      <c r="C63" s="7">
        <v>242968.67667019999</v>
      </c>
      <c r="D63" s="118">
        <f>'GOS Durban'!D63</f>
        <v>430811408243.29651</v>
      </c>
      <c r="E63" s="118">
        <f>'GOS Durban'!E63</f>
        <v>69606599042.275208</v>
      </c>
      <c r="F63" s="119"/>
      <c r="G63" s="119"/>
      <c r="H63" s="10"/>
      <c r="I63" s="10"/>
      <c r="J63" s="10"/>
      <c r="K63" s="10"/>
      <c r="L63" s="119"/>
      <c r="M63" s="158">
        <f t="shared" si="30"/>
        <v>1957032231.0239024</v>
      </c>
      <c r="N63" s="10">
        <f t="shared" si="31"/>
        <v>5.9631444710080723</v>
      </c>
      <c r="O63" s="10">
        <f t="shared" si="32"/>
        <v>5.1558623762297309</v>
      </c>
      <c r="Q63" s="159">
        <f t="shared" si="14"/>
        <v>2.811561343250385E-2</v>
      </c>
    </row>
    <row r="64" spans="1:17" x14ac:dyDescent="0.2">
      <c r="A64"/>
      <c r="D64" s="118"/>
      <c r="E64" s="118"/>
      <c r="F64" s="119"/>
      <c r="G64" s="119"/>
      <c r="H64" s="10"/>
      <c r="I64" s="10"/>
      <c r="J64" s="10"/>
      <c r="K64" s="10"/>
      <c r="L64" s="119"/>
      <c r="M64" s="158"/>
      <c r="N64" s="10"/>
      <c r="O64" s="10"/>
      <c r="Q64" s="159"/>
    </row>
    <row r="65" spans="13:13" x14ac:dyDescent="0.2">
      <c r="M65" s="10"/>
    </row>
    <row r="66" spans="13:13" x14ac:dyDescent="0.2">
      <c r="M66" s="10"/>
    </row>
    <row r="67" spans="13:13" x14ac:dyDescent="0.2">
      <c r="M67" s="10"/>
    </row>
  </sheetData>
  <mergeCells count="2">
    <mergeCell ref="D1:O1"/>
    <mergeCell ref="R11:T11"/>
  </mergeCells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workbookViewId="0">
      <selection sqref="A1:H1"/>
    </sheetView>
  </sheetViews>
  <sheetFormatPr defaultRowHeight="12.75" x14ac:dyDescent="0.2"/>
  <cols>
    <col min="2" max="3" width="9" style="7"/>
    <col min="4" max="4" width="9.5" style="7" customWidth="1"/>
    <col min="5" max="5" width="19.125" style="7" customWidth="1"/>
    <col min="6" max="6" width="15.375" style="7" customWidth="1"/>
    <col min="7" max="7" width="18" style="7" customWidth="1"/>
    <col min="8" max="8" width="12.25" style="7" customWidth="1"/>
  </cols>
  <sheetData>
    <row r="1" spans="1:8" ht="40.5" customHeight="1" thickBot="1" x14ac:dyDescent="0.25">
      <c r="A1" s="232" t="s">
        <v>93</v>
      </c>
      <c r="B1" s="233"/>
      <c r="C1" s="233"/>
      <c r="D1" s="233"/>
      <c r="E1" s="233"/>
      <c r="F1" s="233"/>
      <c r="G1" s="233"/>
      <c r="H1" s="234"/>
    </row>
    <row r="2" spans="1:8" ht="21" customHeight="1" thickBot="1" x14ac:dyDescent="0.25">
      <c r="B2" s="170" t="s">
        <v>86</v>
      </c>
      <c r="C2" s="171" t="s">
        <v>87</v>
      </c>
      <c r="D2" s="171" t="s">
        <v>88</v>
      </c>
      <c r="E2" s="171" t="s">
        <v>89</v>
      </c>
      <c r="F2" s="171" t="s">
        <v>90</v>
      </c>
      <c r="G2" s="171" t="s">
        <v>91</v>
      </c>
      <c r="H2" s="172" t="s">
        <v>92</v>
      </c>
    </row>
    <row r="3" spans="1:8" hidden="1" x14ac:dyDescent="0.2">
      <c r="A3" t="s">
        <v>45</v>
      </c>
      <c r="B3" s="10">
        <v>3.6457510313134045</v>
      </c>
      <c r="C3" s="10">
        <v>3.9689510586450725</v>
      </c>
      <c r="D3" s="126">
        <f>'GOS Durban'!O11</f>
        <v>16.483749815342144</v>
      </c>
      <c r="E3" s="126">
        <f>'GOS PMB'!O11</f>
        <v>16.483749815342122</v>
      </c>
      <c r="F3" s="126">
        <f>'GOS RBay'!O11</f>
        <v>16.483749815342133</v>
      </c>
      <c r="G3" s="126">
        <f>'GOS Port Shepstone'!O11</f>
        <v>16.48374981534214</v>
      </c>
      <c r="H3" s="126">
        <f>'GOS Newcastle'!O11</f>
        <v>16.48374981534214</v>
      </c>
    </row>
    <row r="4" spans="1:8" hidden="1" x14ac:dyDescent="0.2">
      <c r="A4" t="s">
        <v>46</v>
      </c>
      <c r="B4" s="10">
        <v>3.2248674843819538</v>
      </c>
      <c r="C4" s="10">
        <v>3.7394053940001082</v>
      </c>
      <c r="D4" s="126">
        <f>'GOS Durban'!O12</f>
        <v>10.65315106328079</v>
      </c>
      <c r="E4" s="126">
        <f>'GOS PMB'!O12</f>
        <v>10.653151063280786</v>
      </c>
      <c r="F4" s="126">
        <f>'GOS RBay'!O12</f>
        <v>10.653151063280788</v>
      </c>
      <c r="G4" s="126">
        <f>'GOS Port Shepstone'!O12</f>
        <v>10.653151063280795</v>
      </c>
      <c r="H4" s="126">
        <f>'GOS Newcastle'!O12</f>
        <v>10.653151063280788</v>
      </c>
    </row>
    <row r="5" spans="1:8" hidden="1" x14ac:dyDescent="0.2">
      <c r="A5" t="s">
        <v>47</v>
      </c>
      <c r="B5" s="10">
        <v>3.0148947252122542</v>
      </c>
      <c r="C5" s="10">
        <v>3.1974859322725937</v>
      </c>
      <c r="D5" s="126">
        <f>'GOS Durban'!O13</f>
        <v>8.0766919323384005</v>
      </c>
      <c r="E5" s="126">
        <f>'GOS PMB'!O13</f>
        <v>8.0766919323383917</v>
      </c>
      <c r="F5" s="126">
        <f>'GOS RBay'!O13</f>
        <v>8.0766919323383846</v>
      </c>
      <c r="G5" s="126">
        <f>'GOS Port Shepstone'!O13</f>
        <v>8.076691932338397</v>
      </c>
      <c r="H5" s="126">
        <f>'GOS Newcastle'!O13</f>
        <v>8.0766919323383917</v>
      </c>
    </row>
    <row r="6" spans="1:8" hidden="1" x14ac:dyDescent="0.2">
      <c r="A6" t="s">
        <v>44</v>
      </c>
      <c r="B6" s="10">
        <v>2.6323663627217297</v>
      </c>
      <c r="C6" s="10">
        <v>2.5595685221363147</v>
      </c>
      <c r="D6" s="126">
        <f>'GOS Durban'!O14</f>
        <v>5.4982572661909179</v>
      </c>
      <c r="E6" s="126">
        <f>'GOS PMB'!O14</f>
        <v>5.4982572661909215</v>
      </c>
      <c r="F6" s="126">
        <f>'GOS RBay'!O14</f>
        <v>5.4982572661909259</v>
      </c>
      <c r="G6" s="126">
        <f>'GOS Port Shepstone'!O14</f>
        <v>5.4982572661909206</v>
      </c>
      <c r="H6" s="126">
        <f>'GOS Newcastle'!O14</f>
        <v>5.4982572661909295</v>
      </c>
    </row>
    <row r="7" spans="1:8" hidden="1" x14ac:dyDescent="0.2">
      <c r="A7" t="s">
        <v>40</v>
      </c>
      <c r="B7" s="10">
        <v>3.4883927203936307</v>
      </c>
      <c r="C7" s="10">
        <v>2.8880730557693979</v>
      </c>
      <c r="D7" s="126">
        <f>'GOS Durban'!O15</f>
        <v>8.6216625453857691</v>
      </c>
      <c r="E7" s="126">
        <f>'GOS PMB'!O15</f>
        <v>8.6216625453857851</v>
      </c>
      <c r="F7" s="126">
        <f>'GOS RBay'!O15</f>
        <v>8.6216625453857709</v>
      </c>
      <c r="G7" s="126">
        <f>'GOS Port Shepstone'!O15</f>
        <v>8.6216625453857763</v>
      </c>
      <c r="H7" s="126">
        <f>'GOS Newcastle'!O15</f>
        <v>8.6216625453857798</v>
      </c>
    </row>
    <row r="8" spans="1:8" hidden="1" x14ac:dyDescent="0.2">
      <c r="A8" t="s">
        <v>42</v>
      </c>
      <c r="B8" s="10">
        <v>3.9786200957136599</v>
      </c>
      <c r="C8" s="10">
        <v>3.3240007089239834</v>
      </c>
      <c r="D8" s="126">
        <f>'GOS Durban'!O16</f>
        <v>8.3839505938501944</v>
      </c>
      <c r="E8" s="126">
        <f>'GOS PMB'!O16</f>
        <v>8.3839505938501961</v>
      </c>
      <c r="F8" s="126">
        <f>'GOS RBay'!O16</f>
        <v>8.3839505938501961</v>
      </c>
      <c r="G8" s="126">
        <f>'GOS Port Shepstone'!O16</f>
        <v>8.3839505938501961</v>
      </c>
      <c r="H8" s="126">
        <f>'GOS Newcastle'!O16</f>
        <v>8.3839505938502015</v>
      </c>
    </row>
    <row r="9" spans="1:8" hidden="1" x14ac:dyDescent="0.2">
      <c r="A9" t="s">
        <v>43</v>
      </c>
      <c r="B9" s="10">
        <v>5.5693266247199791</v>
      </c>
      <c r="C9" s="10">
        <v>5.6802013461114367</v>
      </c>
      <c r="D9" s="126">
        <f>'GOS Durban'!O17</f>
        <v>13.012853809281491</v>
      </c>
      <c r="E9" s="126">
        <f>'GOS PMB'!O17</f>
        <v>13.012853809281488</v>
      </c>
      <c r="F9" s="126">
        <f>'GOS RBay'!O17</f>
        <v>13.012853809281506</v>
      </c>
      <c r="G9" s="126">
        <f>'GOS Port Shepstone'!O17</f>
        <v>13.012853809281497</v>
      </c>
      <c r="H9" s="126">
        <f>'GOS Newcastle'!O17</f>
        <v>13.012853809281502</v>
      </c>
    </row>
    <row r="10" spans="1:8" hidden="1" x14ac:dyDescent="0.2">
      <c r="A10" t="s">
        <v>41</v>
      </c>
      <c r="B10" s="10">
        <v>6.3290770737185902</v>
      </c>
      <c r="C10" s="10">
        <v>6.7089674765058751</v>
      </c>
      <c r="D10" s="126">
        <f>'GOS Durban'!O18</f>
        <v>11.806914985255693</v>
      </c>
      <c r="E10" s="126">
        <f>'GOS PMB'!O18</f>
        <v>11.806914985255688</v>
      </c>
      <c r="F10" s="126">
        <f>'GOS RBay'!O18</f>
        <v>11.806914985255689</v>
      </c>
      <c r="G10" s="126">
        <f>'GOS Port Shepstone'!O18</f>
        <v>11.806914985255688</v>
      </c>
      <c r="H10" s="126">
        <f>'GOS Newcastle'!O18</f>
        <v>11.806914985255675</v>
      </c>
    </row>
    <row r="11" spans="1:8" hidden="1" x14ac:dyDescent="0.2">
      <c r="A11" t="s">
        <v>37</v>
      </c>
      <c r="B11" s="10">
        <v>5.6958586733294982</v>
      </c>
      <c r="C11" s="10">
        <v>5.9824547573235183</v>
      </c>
      <c r="D11" s="126">
        <f>'GOS Durban'!O19</f>
        <v>9.7995027199905742</v>
      </c>
      <c r="E11" s="126">
        <f>'GOS PMB'!O19</f>
        <v>9.7995027199905884</v>
      </c>
      <c r="F11" s="126">
        <f>'GOS RBay'!O19</f>
        <v>9.7995027199905849</v>
      </c>
      <c r="G11" s="126">
        <f>'GOS Port Shepstone'!O19</f>
        <v>9.7995027199905778</v>
      </c>
      <c r="H11" s="126">
        <f>'GOS Newcastle'!O19</f>
        <v>9.7995027199905724</v>
      </c>
    </row>
    <row r="12" spans="1:8" hidden="1" x14ac:dyDescent="0.2">
      <c r="A12" t="s">
        <v>38</v>
      </c>
      <c r="B12" s="10">
        <v>4.7171256191376418</v>
      </c>
      <c r="C12" s="10">
        <v>4.7467272243916971</v>
      </c>
      <c r="D12" s="126">
        <f>'GOS Durban'!O20</f>
        <v>8.977404561275721</v>
      </c>
      <c r="E12" s="126">
        <f>'GOS PMB'!O20</f>
        <v>8.9774045612757067</v>
      </c>
      <c r="F12" s="126">
        <f>'GOS RBay'!O20</f>
        <v>8.9774045612757138</v>
      </c>
      <c r="G12" s="126">
        <f>'GOS Port Shepstone'!O20</f>
        <v>8.9774045612757085</v>
      </c>
      <c r="H12" s="126">
        <f>'GOS Newcastle'!O20</f>
        <v>8.9774045612757085</v>
      </c>
    </row>
    <row r="13" spans="1:8" hidden="1" x14ac:dyDescent="0.2">
      <c r="A13" t="s">
        <v>39</v>
      </c>
      <c r="B13" s="10">
        <v>4.9098132822233609</v>
      </c>
      <c r="C13" s="10">
        <v>5.5989957383215021</v>
      </c>
      <c r="D13" s="126">
        <f>'GOS Durban'!O21</f>
        <v>9.6883120471570052</v>
      </c>
      <c r="E13" s="126">
        <f>'GOS PMB'!O21</f>
        <v>9.6883120471570319</v>
      </c>
      <c r="F13" s="126">
        <f>'GOS RBay'!O21</f>
        <v>9.6883120471570123</v>
      </c>
      <c r="G13" s="126">
        <f>'GOS Port Shepstone'!O21</f>
        <v>9.6883120471570159</v>
      </c>
      <c r="H13" s="126">
        <f>'GOS Newcastle'!O21</f>
        <v>9.6883120471570194</v>
      </c>
    </row>
    <row r="14" spans="1:8" hidden="1" x14ac:dyDescent="0.2">
      <c r="A14" t="s">
        <v>36</v>
      </c>
      <c r="B14" s="10">
        <v>4.5903459947577101</v>
      </c>
      <c r="C14" s="10">
        <v>4.9254158861275519</v>
      </c>
      <c r="D14" s="126">
        <f>'GOS Durban'!O22</f>
        <v>10.744511581443522</v>
      </c>
      <c r="E14" s="126">
        <f>'GOS PMB'!O22</f>
        <v>10.744511581443518</v>
      </c>
      <c r="F14" s="126">
        <f>'GOS RBay'!O22</f>
        <v>10.744511581443511</v>
      </c>
      <c r="G14" s="126">
        <f>'GOS Port Shepstone'!O22</f>
        <v>10.744511581443511</v>
      </c>
      <c r="H14" s="126">
        <f>'GOS Newcastle'!O22</f>
        <v>10.744511581443525</v>
      </c>
    </row>
    <row r="15" spans="1:8" hidden="1" x14ac:dyDescent="0.2">
      <c r="A15" t="s">
        <v>32</v>
      </c>
      <c r="B15" s="10">
        <v>4.8742677031940929</v>
      </c>
      <c r="C15" s="10">
        <v>5.1943521941517083</v>
      </c>
      <c r="D15" s="126">
        <f>'GOS Durban'!O23</f>
        <v>8.6275465615179705</v>
      </c>
      <c r="E15" s="126">
        <f>'GOS PMB'!O23</f>
        <v>8.6275465615179439</v>
      </c>
      <c r="F15" s="126">
        <f>'GOS RBay'!O23</f>
        <v>8.627546561517951</v>
      </c>
      <c r="G15" s="126">
        <f>'GOS Port Shepstone'!O23</f>
        <v>8.6275465615179492</v>
      </c>
      <c r="H15" s="126">
        <f>'GOS Newcastle'!O23</f>
        <v>8.6275465615179545</v>
      </c>
    </row>
    <row r="16" spans="1:8" hidden="1" x14ac:dyDescent="0.2">
      <c r="A16" t="s">
        <v>34</v>
      </c>
      <c r="B16" s="10">
        <v>4.9323793980226238</v>
      </c>
      <c r="C16" s="10">
        <v>4.6367808674976212</v>
      </c>
      <c r="D16" s="126">
        <f>'GOS Durban'!O24</f>
        <v>8.6721008390731775</v>
      </c>
      <c r="E16" s="126">
        <f>'GOS PMB'!O24</f>
        <v>8.6721008390731935</v>
      </c>
      <c r="F16" s="126">
        <f>'GOS RBay'!O24</f>
        <v>8.6721008390731829</v>
      </c>
      <c r="G16" s="126">
        <f>'GOS Port Shepstone'!O24</f>
        <v>8.6721008390731775</v>
      </c>
      <c r="H16" s="126">
        <f>'GOS Newcastle'!O24</f>
        <v>8.6721008390731829</v>
      </c>
    </row>
    <row r="17" spans="1:8" hidden="1" x14ac:dyDescent="0.2">
      <c r="A17" t="s">
        <v>35</v>
      </c>
      <c r="B17" s="10">
        <v>4.8006505369454251</v>
      </c>
      <c r="C17" s="10">
        <v>4.5375046145013043</v>
      </c>
      <c r="D17" s="126">
        <f>'GOS Durban'!O25</f>
        <v>13.09142727140541</v>
      </c>
      <c r="E17" s="126">
        <f>'GOS PMB'!O25</f>
        <v>13.091427271405392</v>
      </c>
      <c r="F17" s="126">
        <f>'GOS RBay'!O25</f>
        <v>13.091427271405397</v>
      </c>
      <c r="G17" s="126">
        <f>'GOS Port Shepstone'!O25</f>
        <v>13.091427271405397</v>
      </c>
      <c r="H17" s="126">
        <f>'GOS Newcastle'!O25</f>
        <v>13.091427271405395</v>
      </c>
    </row>
    <row r="18" spans="1:8" hidden="1" x14ac:dyDescent="0.2">
      <c r="A18" t="s">
        <v>33</v>
      </c>
      <c r="B18" s="10">
        <v>6.6219005788741594</v>
      </c>
      <c r="C18" s="10">
        <v>6.5008219766361259</v>
      </c>
      <c r="D18" s="126">
        <f>'GOS Durban'!O26</f>
        <v>11.700730901850509</v>
      </c>
      <c r="E18" s="126">
        <f>'GOS PMB'!O26</f>
        <v>11.700730901850507</v>
      </c>
      <c r="F18" s="126">
        <f>'GOS RBay'!O26</f>
        <v>11.700730901850516</v>
      </c>
      <c r="G18" s="126">
        <f>'GOS Port Shepstone'!O26</f>
        <v>11.700730901850509</v>
      </c>
      <c r="H18" s="126">
        <f>'GOS Newcastle'!O26</f>
        <v>11.700730901850509</v>
      </c>
    </row>
    <row r="19" spans="1:8" hidden="1" x14ac:dyDescent="0.2">
      <c r="A19" s="120" t="s">
        <v>29</v>
      </c>
      <c r="B19" s="10">
        <v>5.7793772534141796</v>
      </c>
      <c r="C19" s="10">
        <v>5.8860921763640235</v>
      </c>
      <c r="D19" s="126">
        <f>'GOS Durban'!O27</f>
        <v>18.905789620538826</v>
      </c>
      <c r="E19" s="126">
        <f>'GOS PMB'!O27</f>
        <v>18.905789620538823</v>
      </c>
      <c r="F19" s="126">
        <f>'GOS RBay'!O27</f>
        <v>18.905789620538833</v>
      </c>
      <c r="G19" s="126">
        <f>'GOS Port Shepstone'!O27</f>
        <v>18.905789620538826</v>
      </c>
      <c r="H19" s="126">
        <f>'GOS Newcastle'!O27</f>
        <v>18.905789620538833</v>
      </c>
    </row>
    <row r="20" spans="1:8" hidden="1" x14ac:dyDescent="0.2">
      <c r="A20" s="120" t="s">
        <v>30</v>
      </c>
      <c r="B20" s="10">
        <v>4.9481500370640603</v>
      </c>
      <c r="C20" s="10">
        <v>5.0768462465435515</v>
      </c>
      <c r="D20" s="126">
        <f>'GOS Durban'!O28</f>
        <v>16.896039193987324</v>
      </c>
      <c r="E20" s="126">
        <f>'GOS PMB'!O28</f>
        <v>16.896039193987328</v>
      </c>
      <c r="F20" s="126">
        <f>'GOS RBay'!O28</f>
        <v>16.89603919398732</v>
      </c>
      <c r="G20" s="126">
        <f>'GOS Port Shepstone'!O28</f>
        <v>16.896039193987331</v>
      </c>
      <c r="H20" s="126">
        <f>'GOS Newcastle'!O28</f>
        <v>16.896039193987317</v>
      </c>
    </row>
    <row r="21" spans="1:8" hidden="1" x14ac:dyDescent="0.2">
      <c r="A21" s="120" t="s">
        <v>31</v>
      </c>
      <c r="B21" s="10">
        <v>5.0696361770337175</v>
      </c>
      <c r="C21" s="10">
        <v>4.9863487574572805</v>
      </c>
      <c r="D21" s="126">
        <f>'GOS Durban'!O29</f>
        <v>12.778249434699482</v>
      </c>
      <c r="E21" s="126">
        <f>'GOS PMB'!O29</f>
        <v>12.778249434699479</v>
      </c>
      <c r="F21" s="126">
        <f>'GOS RBay'!O29</f>
        <v>12.778249434699488</v>
      </c>
      <c r="G21" s="126">
        <f>'GOS Port Shepstone'!O29</f>
        <v>12.778249434699479</v>
      </c>
      <c r="H21" s="126">
        <f>'GOS Newcastle'!O29</f>
        <v>12.778249434699488</v>
      </c>
    </row>
    <row r="22" spans="1:8" hidden="1" x14ac:dyDescent="0.2">
      <c r="A22" s="120" t="s">
        <v>21</v>
      </c>
      <c r="B22" s="10">
        <v>4.6478330110829829</v>
      </c>
      <c r="C22" s="10">
        <v>4.8198205762134707</v>
      </c>
      <c r="D22" s="126">
        <f>'GOS Durban'!O30</f>
        <v>13.46093891534686</v>
      </c>
      <c r="E22" s="126">
        <f>'GOS PMB'!O30</f>
        <v>13.460938915346867</v>
      </c>
      <c r="F22" s="126">
        <f>'GOS RBay'!O30</f>
        <v>13.46093891534686</v>
      </c>
      <c r="G22" s="126">
        <f>'GOS Port Shepstone'!O30</f>
        <v>13.46093891534686</v>
      </c>
      <c r="H22" s="126">
        <f>'GOS Newcastle'!O30</f>
        <v>13.460938915346867</v>
      </c>
    </row>
    <row r="23" spans="1:8" x14ac:dyDescent="0.2">
      <c r="A23" s="122" t="str">
        <f>'GOS Durban'!A31</f>
        <v>2008q1</v>
      </c>
      <c r="B23" s="10">
        <f>('GOS Durban'!D31-'GOS Durban'!D27)/'GOS Durban'!D27*100</f>
        <v>10.903578591607587</v>
      </c>
      <c r="C23" s="10">
        <f>('GOS Durban'!E31-'GOS Durban'!E27)/'GOS Durban'!E27*100</f>
        <v>10.688775837370107</v>
      </c>
      <c r="D23" s="10">
        <f>'GOS Durban'!O31</f>
        <v>13.023927205034555</v>
      </c>
      <c r="E23" s="10">
        <f>'GOS PMB'!O31</f>
        <v>12.95098885646204</v>
      </c>
      <c r="F23" s="10">
        <f>'GOS RBay'!O31</f>
        <v>12.605867936466508</v>
      </c>
      <c r="G23" s="10">
        <f>'GOS Port Shepstone'!O31</f>
        <v>6.500819744660129</v>
      </c>
      <c r="H23" s="10">
        <f>'GOS Newcastle'!O31</f>
        <v>11.336149053380602</v>
      </c>
    </row>
    <row r="24" spans="1:8" x14ac:dyDescent="0.2">
      <c r="A24" s="122" t="str">
        <f>'GOS Durban'!A32</f>
        <v>2008q2</v>
      </c>
      <c r="B24" s="10">
        <f>('GOS Durban'!D32-'GOS Durban'!D28)/'GOS Durban'!D28*100</f>
        <v>16.502690287166232</v>
      </c>
      <c r="C24" s="10">
        <f>('GOS Durban'!E32-'GOS Durban'!E28)/'GOS Durban'!E28*100</f>
        <v>16.542818491239235</v>
      </c>
      <c r="D24" s="10">
        <f>'GOS Durban'!O32</f>
        <v>19.210214085042683</v>
      </c>
      <c r="E24" s="10">
        <f>'GOS PMB'!O32</f>
        <v>9.89487303444748</v>
      </c>
      <c r="F24" s="10">
        <f>'GOS RBay'!O32</f>
        <v>28.538548832260112</v>
      </c>
      <c r="G24" s="10">
        <f>'GOS Port Shepstone'!O32</f>
        <v>7.6604919077075628</v>
      </c>
      <c r="H24" s="10">
        <f>'GOS Newcastle'!O32</f>
        <v>13.32228443420399</v>
      </c>
    </row>
    <row r="25" spans="1:8" x14ac:dyDescent="0.2">
      <c r="A25" s="122" t="str">
        <f>'GOS Durban'!A33</f>
        <v>2008q3</v>
      </c>
      <c r="B25" s="10">
        <f>('GOS Durban'!D33-'GOS Durban'!D29)/'GOS Durban'!D29*100</f>
        <v>14.876977539668296</v>
      </c>
      <c r="C25" s="10">
        <f>('GOS Durban'!E33-'GOS Durban'!E29)/'GOS Durban'!E29*100</f>
        <v>13.766819862486107</v>
      </c>
      <c r="D25" s="10">
        <f>'GOS Durban'!O33</f>
        <v>15.463516229082847</v>
      </c>
      <c r="E25" s="10">
        <f>'GOS PMB'!O33</f>
        <v>9.5044320111087952</v>
      </c>
      <c r="F25" s="10">
        <f>'GOS RBay'!O33</f>
        <v>24.364293295897905</v>
      </c>
      <c r="G25" s="10">
        <f>'GOS Port Shepstone'!O33</f>
        <v>5.6138067864832149</v>
      </c>
      <c r="H25" s="10">
        <f>'GOS Newcastle'!O33</f>
        <v>11.436144988877786</v>
      </c>
    </row>
    <row r="26" spans="1:8" x14ac:dyDescent="0.2">
      <c r="A26" s="122" t="str">
        <f>'GOS Durban'!A34</f>
        <v>2008q4</v>
      </c>
      <c r="B26" s="10">
        <f>('GOS Durban'!D34-'GOS Durban'!D30)/'GOS Durban'!D30*100</f>
        <v>10.068075680213743</v>
      </c>
      <c r="C26" s="10">
        <f>('GOS Durban'!E34-'GOS Durban'!E30)/'GOS Durban'!E30*100</f>
        <v>8.9594478235564079</v>
      </c>
      <c r="D26" s="10">
        <f>'GOS Durban'!O34</f>
        <v>7.2040903589666829</v>
      </c>
      <c r="E26" s="10">
        <f>'GOS PMB'!O34</f>
        <v>10.6253850431199</v>
      </c>
      <c r="F26" s="10">
        <f>'GOS RBay'!O34</f>
        <v>10.170263594265936</v>
      </c>
      <c r="G26" s="10">
        <f>'GOS Port Shepstone'!O34</f>
        <v>16.080704892734268</v>
      </c>
      <c r="H26" s="10">
        <f>'GOS Newcastle'!O34</f>
        <v>12.061067073274497</v>
      </c>
    </row>
    <row r="27" spans="1:8" x14ac:dyDescent="0.2">
      <c r="A27" s="122" t="str">
        <f>'GOS Durban'!A35</f>
        <v>2009q1</v>
      </c>
      <c r="B27" s="10">
        <f>('GOS Durban'!D35-'GOS Durban'!D31)/'GOS Durban'!D31*100</f>
        <v>8.3516534806641687</v>
      </c>
      <c r="C27" s="10">
        <f>('GOS Durban'!E35-'GOS Durban'!E31)/'GOS Durban'!E31*100</f>
        <v>8.51790875425311</v>
      </c>
      <c r="D27" s="10">
        <f>'GOS Durban'!O35</f>
        <v>4.910902111814111</v>
      </c>
      <c r="E27" s="10">
        <f>'GOS PMB'!O35</f>
        <v>6.2219886364254897</v>
      </c>
      <c r="F27" s="10">
        <f>'GOS RBay'!O35</f>
        <v>-3.1955766894869093</v>
      </c>
      <c r="G27" s="10">
        <f>'GOS Port Shepstone'!O35</f>
        <v>18.434846409730795</v>
      </c>
      <c r="H27" s="10">
        <f>'GOS Newcastle'!O35</f>
        <v>5.6398642649180406</v>
      </c>
    </row>
    <row r="28" spans="1:8" x14ac:dyDescent="0.2">
      <c r="A28" s="122" t="str">
        <f>'GOS Durban'!A36</f>
        <v>2009q2</v>
      </c>
      <c r="B28" s="10">
        <f>('GOS Durban'!D36-'GOS Durban'!D32)/'GOS Durban'!D32*100</f>
        <v>5.4949346856545809</v>
      </c>
      <c r="C28" s="10">
        <f>('GOS Durban'!E36-'GOS Durban'!E32)/'GOS Durban'!E32*100</f>
        <v>5.5999544618236383</v>
      </c>
      <c r="D28" s="10">
        <f>'GOS Durban'!O36</f>
        <v>1.7094594893775195</v>
      </c>
      <c r="E28" s="10">
        <f>'GOS PMB'!O36</f>
        <v>15.739809983617084</v>
      </c>
      <c r="F28" s="10">
        <f>'GOS RBay'!O36</f>
        <v>-12.796050639215339</v>
      </c>
      <c r="G28" s="10">
        <f>'GOS Port Shepstone'!O36</f>
        <v>18.807600595625729</v>
      </c>
      <c r="H28" s="10">
        <f>'GOS Newcastle'!O36</f>
        <v>13.087681730034294</v>
      </c>
    </row>
    <row r="29" spans="1:8" x14ac:dyDescent="0.2">
      <c r="A29" s="122" t="str">
        <f>'GOS Durban'!A37</f>
        <v>2009q3</v>
      </c>
      <c r="B29" s="10">
        <f>('GOS Durban'!D37-'GOS Durban'!D33)/'GOS Durban'!D33*100</f>
        <v>1.4488371703386997</v>
      </c>
      <c r="C29" s="10">
        <f>('GOS Durban'!E37-'GOS Durban'!E33)/'GOS Durban'!E33*100</f>
        <v>0.810102102427668</v>
      </c>
      <c r="D29" s="10">
        <f>'GOS Durban'!O37</f>
        <v>-2.175800221303084</v>
      </c>
      <c r="E29" s="10">
        <f>'GOS PMB'!O37</f>
        <v>7.5024601333725629</v>
      </c>
      <c r="F29" s="10">
        <f>'GOS RBay'!O37</f>
        <v>-12.082208765865309</v>
      </c>
      <c r="G29" s="10">
        <f>'GOS Port Shepstone'!O37</f>
        <v>11.952206350977013</v>
      </c>
      <c r="H29" s="10">
        <f>'GOS Newcastle'!O37</f>
        <v>2.2311035182157308</v>
      </c>
    </row>
    <row r="30" spans="1:8" x14ac:dyDescent="0.2">
      <c r="A30" s="122" t="str">
        <f>'GOS Durban'!A38</f>
        <v>2009q4</v>
      </c>
      <c r="B30" s="10">
        <f>('GOS Durban'!D38-'GOS Durban'!D34)/'GOS Durban'!D34*100</f>
        <v>4.6666950386049493</v>
      </c>
      <c r="C30" s="10">
        <f>('GOS Durban'!E38-'GOS Durban'!E34)/'GOS Durban'!E34*100</f>
        <v>4.3576181026003784</v>
      </c>
      <c r="D30" s="10">
        <f>'GOS Durban'!O38</f>
        <v>3.6413299229136489</v>
      </c>
      <c r="E30" s="10">
        <f>'GOS PMB'!O38</f>
        <v>17.204251815133787</v>
      </c>
      <c r="F30" s="10">
        <f>'GOS RBay'!O38</f>
        <v>-1.2525594361877364</v>
      </c>
      <c r="G30" s="10">
        <f>'GOS Port Shepstone'!O38</f>
        <v>-0.10705398974543087</v>
      </c>
      <c r="H30" s="10">
        <f>'GOS Newcastle'!O38</f>
        <v>-5.8786276951772458E-2</v>
      </c>
    </row>
    <row r="31" spans="1:8" x14ac:dyDescent="0.2">
      <c r="A31" s="122" t="str">
        <f>'GOS Durban'!A39</f>
        <v>2010q1</v>
      </c>
      <c r="B31" s="10">
        <f>('GOS Durban'!D39-'GOS Durban'!D35)/'GOS Durban'!D35*100</f>
        <v>4.9571417291875424</v>
      </c>
      <c r="C31" s="10">
        <f>('GOS Durban'!E39-'GOS Durban'!E35)/'GOS Durban'!E35*100</f>
        <v>4.8122824733189944</v>
      </c>
      <c r="D31" s="10">
        <f>'GOS Durban'!O39</f>
        <v>6.4680443156643506</v>
      </c>
      <c r="E31" s="10">
        <f>'GOS PMB'!O39</f>
        <v>5.6077220048862735</v>
      </c>
      <c r="F31" s="10">
        <f>'GOS RBay'!O39</f>
        <v>12.600473690151087</v>
      </c>
      <c r="G31" s="10">
        <f>'GOS Port Shepstone'!O39</f>
        <v>0.22024725712655363</v>
      </c>
      <c r="H31" s="10">
        <f>'GOS Newcastle'!O39</f>
        <v>6.5072666876214695</v>
      </c>
    </row>
    <row r="32" spans="1:8" x14ac:dyDescent="0.2">
      <c r="A32" s="122" t="str">
        <f>'GOS Durban'!A40</f>
        <v>2010q2</v>
      </c>
      <c r="B32" s="10">
        <f>('GOS Durban'!D40-'GOS Durban'!D36)/'GOS Durban'!D36*100</f>
        <v>9.1535229731948267</v>
      </c>
      <c r="C32" s="10">
        <f>('GOS Durban'!E40-'GOS Durban'!E36)/'GOS Durban'!E36*100</f>
        <v>8.3518024546930896</v>
      </c>
      <c r="D32" s="10">
        <f>'GOS Durban'!O40</f>
        <v>10.275793674475736</v>
      </c>
      <c r="E32" s="10">
        <f>'GOS PMB'!O40</f>
        <v>4.0168554068333968</v>
      </c>
      <c r="F32" s="10">
        <f>'GOS RBay'!O40</f>
        <v>19.508302573798598</v>
      </c>
      <c r="G32" s="10">
        <f>'GOS Port Shepstone'!O40</f>
        <v>2.9701368752564021</v>
      </c>
      <c r="H32" s="10">
        <f>'GOS Newcastle'!O40</f>
        <v>4.5274955318075492</v>
      </c>
    </row>
    <row r="33" spans="1:8" x14ac:dyDescent="0.2">
      <c r="A33" s="122" t="str">
        <f>'GOS Durban'!A41</f>
        <v>2010q3</v>
      </c>
      <c r="B33" s="10">
        <f>('GOS Durban'!D41-'GOS Durban'!D37)/'GOS Durban'!D37*100</f>
        <v>7.27307551430488</v>
      </c>
      <c r="C33" s="10">
        <f>('GOS Durban'!E41-'GOS Durban'!E37)/'GOS Durban'!E37*100</f>
        <v>5.1465570036013899</v>
      </c>
      <c r="D33" s="10">
        <f>'GOS Durban'!O41</f>
        <v>6.7554083711888007</v>
      </c>
      <c r="E33" s="10">
        <f>'GOS PMB'!O41</f>
        <v>2.0620842965010517</v>
      </c>
      <c r="F33" s="10">
        <f>'GOS RBay'!O41</f>
        <v>12.001137894167808</v>
      </c>
      <c r="G33" s="10">
        <f>'GOS Port Shepstone'!O41</f>
        <v>0.60641143051506241</v>
      </c>
      <c r="H33" s="10">
        <f>'GOS Newcastle'!O41</f>
        <v>4.8950601211467362</v>
      </c>
    </row>
    <row r="34" spans="1:8" x14ac:dyDescent="0.2">
      <c r="A34" s="122" t="str">
        <f>'GOS Durban'!A42</f>
        <v>2010q4</v>
      </c>
      <c r="B34" s="10">
        <f>('GOS Durban'!D42-'GOS Durban'!D38)/'GOS Durban'!D38*100</f>
        <v>8.9614913755133188</v>
      </c>
      <c r="C34" s="10">
        <f>('GOS Durban'!E42-'GOS Durban'!E38)/'GOS Durban'!E38*100</f>
        <v>6.3894242427988672</v>
      </c>
      <c r="D34" s="10">
        <f>'GOS Durban'!O42</f>
        <v>7.4642973588969301</v>
      </c>
      <c r="E34" s="10">
        <f>'GOS PMB'!O42</f>
        <v>-1.8602427630151988</v>
      </c>
      <c r="F34" s="10">
        <f>'GOS RBay'!O42</f>
        <v>10.007089767134921</v>
      </c>
      <c r="G34" s="10">
        <f>'GOS Port Shepstone'!O42</f>
        <v>7.2866336429865743</v>
      </c>
      <c r="H34" s="10">
        <f>'GOS Newcastle'!O42</f>
        <v>8.4987370129810387</v>
      </c>
    </row>
    <row r="35" spans="1:8" x14ac:dyDescent="0.2">
      <c r="A35" s="122" t="str">
        <f>'GOS Durban'!A43</f>
        <v>2011q1</v>
      </c>
      <c r="B35" s="10">
        <f>('GOS Durban'!D43-'GOS Durban'!D39)/'GOS Durban'!D39*100</f>
        <v>7.4410548682401574</v>
      </c>
      <c r="C35" s="10">
        <f>('GOS Durban'!E43-'GOS Durban'!E39)/'GOS Durban'!E39*100</f>
        <v>5.3861180273704381</v>
      </c>
      <c r="D35" s="10">
        <f>'GOS Durban'!O43</f>
        <v>5.4824927003255297</v>
      </c>
      <c r="E35" s="10">
        <f>'GOS PMB'!O43</f>
        <v>5.6105032478297767</v>
      </c>
      <c r="F35" s="10">
        <f>'GOS RBay'!O43</f>
        <v>4.4832786389618766</v>
      </c>
      <c r="G35" s="10">
        <f>'GOS Port Shepstone'!O43</f>
        <v>5.5290562041167259</v>
      </c>
      <c r="H35" s="10">
        <f>'GOS Newcastle'!O43</f>
        <v>5.2098365568108802</v>
      </c>
    </row>
    <row r="36" spans="1:8" x14ac:dyDescent="0.2">
      <c r="A36" s="122" t="str">
        <f>'GOS Durban'!A44</f>
        <v>2011q2</v>
      </c>
      <c r="B36" s="10">
        <f>('GOS Durban'!D44-'GOS Durban'!D40)/'GOS Durban'!D40*100</f>
        <v>6.5727531315814129</v>
      </c>
      <c r="C36" s="10">
        <f>('GOS Durban'!E44-'GOS Durban'!E40)/'GOS Durban'!E40*100</f>
        <v>6.4790535629277546</v>
      </c>
      <c r="D36" s="10">
        <f>'GOS Durban'!O44</f>
        <v>6.5745128284596106</v>
      </c>
      <c r="E36" s="10">
        <f>'GOS PMB'!O44</f>
        <v>6.1983270861150546</v>
      </c>
      <c r="F36" s="10">
        <f>'GOS RBay'!O44</f>
        <v>6.64068406557816</v>
      </c>
      <c r="G36" s="10">
        <f>'GOS Port Shepstone'!O44</f>
        <v>6.037171406510609</v>
      </c>
      <c r="H36" s="10">
        <f>'GOS Newcastle'!O44</f>
        <v>6.6401587060663196</v>
      </c>
    </row>
    <row r="37" spans="1:8" x14ac:dyDescent="0.2">
      <c r="A37" s="122" t="str">
        <f>'GOS Durban'!A45</f>
        <v>2011q3</v>
      </c>
      <c r="B37" s="10">
        <f>('GOS Durban'!D45-'GOS Durban'!D41)/'GOS Durban'!D41*100</f>
        <v>9.9081722273909723</v>
      </c>
      <c r="C37" s="10">
        <f>('GOS Durban'!E45-'GOS Durban'!E41)/'GOS Durban'!E41*100</f>
        <v>10.790908085409232</v>
      </c>
      <c r="D37" s="10">
        <f>'GOS Durban'!O45</f>
        <v>10.788037169344532</v>
      </c>
      <c r="E37" s="10">
        <f>'GOS PMB'!O45</f>
        <v>10.654584130695261</v>
      </c>
      <c r="F37" s="10">
        <f>'GOS RBay'!O45</f>
        <v>11.354611875455349</v>
      </c>
      <c r="G37" s="10">
        <f>'GOS Port Shepstone'!O45</f>
        <v>10.282698325895469</v>
      </c>
      <c r="H37" s="10">
        <f>'GOS Newcastle'!O45</f>
        <v>10.453438597938819</v>
      </c>
    </row>
    <row r="38" spans="1:8" x14ac:dyDescent="0.2">
      <c r="A38" s="122" t="str">
        <f>'GOS Durban'!A46</f>
        <v>2011q4</v>
      </c>
      <c r="B38" s="10">
        <f>('GOS Durban'!D46-'GOS Durban'!D42)/'GOS Durban'!D42*100</f>
        <v>9.3514332904560593</v>
      </c>
      <c r="C38" s="10">
        <f>('GOS Durban'!E46-'GOS Durban'!E42)/'GOS Durban'!E42*100</f>
        <v>9.5041431635653915</v>
      </c>
      <c r="D38" s="10">
        <f>'GOS Durban'!O46</f>
        <v>9.0237050970168919</v>
      </c>
      <c r="E38" s="10">
        <f>'GOS PMB'!O46</f>
        <v>11.303591343050524</v>
      </c>
      <c r="F38" s="10">
        <f>'GOS RBay'!O46</f>
        <v>9.1089627200812853</v>
      </c>
      <c r="G38" s="10">
        <f>'GOS Port Shepstone'!O46</f>
        <v>10.511410996715002</v>
      </c>
      <c r="H38" s="10">
        <f>'GOS Newcastle'!O46</f>
        <v>9.6665426925549376</v>
      </c>
    </row>
    <row r="39" spans="1:8" x14ac:dyDescent="0.2">
      <c r="A39" s="122" t="str">
        <f>'GOS Durban'!A47</f>
        <v>2012q1</v>
      </c>
      <c r="B39" s="10">
        <f>('GOS Durban'!D47-'GOS Durban'!D43)/'GOS Durban'!D43*100</f>
        <v>8.0032649812878027</v>
      </c>
      <c r="C39" s="10">
        <f>('GOS Durban'!E47-'GOS Durban'!E43)/'GOS Durban'!E43*100</f>
        <v>7.8756825454294788</v>
      </c>
      <c r="D39" s="10">
        <f>'GOS Durban'!O47</f>
        <v>7.2512683128424005</v>
      </c>
      <c r="E39" s="10">
        <f>'GOS PMB'!O47</f>
        <v>7.4526187471192955</v>
      </c>
      <c r="F39" s="10">
        <f>'GOS RBay'!O47</f>
        <v>5.9884955109516529</v>
      </c>
      <c r="G39" s="10">
        <f>'GOS Port Shepstone'!O47</f>
        <v>9.4236407582142121</v>
      </c>
      <c r="H39" s="10">
        <f>'GOS Newcastle'!O47</f>
        <v>7.4229686456471544</v>
      </c>
    </row>
    <row r="40" spans="1:8" x14ac:dyDescent="0.2">
      <c r="A40" s="122" t="str">
        <f>'GOS Durban'!A48</f>
        <v>2012q2</v>
      </c>
      <c r="B40" s="10">
        <f>('GOS Durban'!D48-'GOS Durban'!D44)/'GOS Durban'!D44*100</f>
        <v>8.1261631325653845</v>
      </c>
      <c r="C40" s="10">
        <f>('GOS Durban'!E48-'GOS Durban'!E44)/'GOS Durban'!E44*100</f>
        <v>7.9594220856867643</v>
      </c>
      <c r="D40" s="10">
        <f>'GOS Durban'!O48</f>
        <v>7.2676588765195467</v>
      </c>
      <c r="E40" s="10">
        <f>'GOS PMB'!O48</f>
        <v>9.6533928136553442</v>
      </c>
      <c r="F40" s="10">
        <f>'GOS RBay'!O48</f>
        <v>4.4959698741852261</v>
      </c>
      <c r="G40" s="10">
        <f>'GOS Port Shepstone'!O48</f>
        <v>10.147997369162526</v>
      </c>
      <c r="H40" s="10">
        <f>'GOS Newcastle'!O48</f>
        <v>9.165324043507681</v>
      </c>
    </row>
    <row r="41" spans="1:8" x14ac:dyDescent="0.2">
      <c r="A41" s="122" t="str">
        <f>'GOS Durban'!A49</f>
        <v>2012q3</v>
      </c>
      <c r="B41" s="10">
        <f>('GOS Durban'!D49-'GOS Durban'!D45)/'GOS Durban'!D45*100</f>
        <v>5.3304153185774776</v>
      </c>
      <c r="C41" s="10">
        <f>('GOS Durban'!E49-'GOS Durban'!E45)/'GOS Durban'!E45*100</f>
        <v>4.6779405933218534</v>
      </c>
      <c r="D41" s="10">
        <f>'GOS Durban'!O49</f>
        <v>4.1538876855672058</v>
      </c>
      <c r="E41" s="10">
        <f>'GOS PMB'!O49</f>
        <v>5.8197229333688556</v>
      </c>
      <c r="F41" s="10">
        <f>'GOS RBay'!O49</f>
        <v>2.2000162634363774</v>
      </c>
      <c r="G41" s="10">
        <f>'GOS Port Shepstone'!O49</f>
        <v>6.5814128761973816</v>
      </c>
      <c r="H41" s="10">
        <f>'GOS Newcastle'!O49</f>
        <v>4.9750706694081019</v>
      </c>
    </row>
    <row r="42" spans="1:8" x14ac:dyDescent="0.2">
      <c r="A42" s="122" t="str">
        <f>'GOS Durban'!A50</f>
        <v>2012q4</v>
      </c>
      <c r="B42" s="10">
        <f>('GOS Durban'!D50-'GOS Durban'!D46)/'GOS Durban'!D46*100</f>
        <v>4.4220056657790314</v>
      </c>
      <c r="C42" s="10">
        <f>('GOS Durban'!E50-'GOS Durban'!E46)/'GOS Durban'!E46*100</f>
        <v>5.3142054706794113</v>
      </c>
      <c r="D42" s="10">
        <f>'GOS Durban'!O50</f>
        <v>5.2709298388865031</v>
      </c>
      <c r="E42" s="10">
        <f>'GOS PMB'!O50</f>
        <v>7.0823374811402617</v>
      </c>
      <c r="F42" s="10">
        <f>'GOS RBay'!O50</f>
        <v>4.4098695334853266</v>
      </c>
      <c r="G42" s="10">
        <f>'GOS Port Shepstone'!O50</f>
        <v>4.3833781825265934</v>
      </c>
      <c r="H42" s="10">
        <f>'GOS Newcastle'!O50</f>
        <v>4.5287789767140341</v>
      </c>
    </row>
    <row r="43" spans="1:8" x14ac:dyDescent="0.2">
      <c r="A43" s="122" t="str">
        <f>'GOS Durban'!A51</f>
        <v>2013q1</v>
      </c>
      <c r="B43" s="10">
        <f>('GOS Durban'!D51-'GOS Durban'!D47)/'GOS Durban'!D47*100</f>
        <v>7.4338483169122629</v>
      </c>
      <c r="C43" s="10">
        <f>('GOS Durban'!E51-'GOS Durban'!E47)/'GOS Durban'!E47*100</f>
        <v>7.3327134462099615</v>
      </c>
      <c r="D43" s="10">
        <f>'GOS Durban'!O51</f>
        <v>7.7164270255178868</v>
      </c>
      <c r="E43" s="10">
        <f>'GOS PMB'!O51</f>
        <v>7.5381271929543674</v>
      </c>
      <c r="F43" s="10">
        <f>'GOS RBay'!O51</f>
        <v>8.921452968600315</v>
      </c>
      <c r="G43" s="10">
        <f>'GOS Port Shepstone'!O51</f>
        <v>6.2726859363081005</v>
      </c>
      <c r="H43" s="10">
        <f>'GOS Newcastle'!O51</f>
        <v>7.6944679017258544</v>
      </c>
    </row>
    <row r="44" spans="1:8" x14ac:dyDescent="0.2">
      <c r="A44" s="122" t="str">
        <f>'GOS Durban'!A52</f>
        <v>2013q2</v>
      </c>
      <c r="B44" s="10">
        <f>('GOS Durban'!D52-'GOS Durban'!D48)/'GOS Durban'!D48*100</f>
        <v>7.1255414913453929</v>
      </c>
      <c r="C44" s="10">
        <f>('GOS Durban'!E52-'GOS Durban'!E48)/'GOS Durban'!E48*100</f>
        <v>8.267241580202727</v>
      </c>
      <c r="D44" s="10">
        <f>'GOS Durban'!O52</f>
        <v>8.7001809422449039</v>
      </c>
      <c r="E44" s="10">
        <f>'GOS PMB'!O52</f>
        <v>7.2461283896996447</v>
      </c>
      <c r="F44" s="10">
        <f>'GOS RBay'!O52</f>
        <v>10.603029098765813</v>
      </c>
      <c r="G44" s="10">
        <f>'GOS Port Shepstone'!O52</f>
        <v>6.9805079925397502</v>
      </c>
      <c r="H44" s="10">
        <f>'GOS Newcastle'!O52</f>
        <v>7.4160019518040228</v>
      </c>
    </row>
    <row r="45" spans="1:8" x14ac:dyDescent="0.2">
      <c r="A45" s="122" t="str">
        <f>'GOS Durban'!A53</f>
        <v>2013q3</v>
      </c>
      <c r="B45" s="10">
        <f>('GOS Durban'!D53-'GOS Durban'!D49)/'GOS Durban'!D49*100</f>
        <v>8.3833941542697108</v>
      </c>
      <c r="C45" s="10">
        <f>('GOS Durban'!E53-'GOS Durban'!E49)/'GOS Durban'!E49*100</f>
        <v>8.752410711213896</v>
      </c>
      <c r="D45" s="10">
        <f>'GOS Durban'!O53</f>
        <v>9.1181484877388712</v>
      </c>
      <c r="E45" s="10">
        <f>'GOS PMB'!O53</f>
        <v>8.0143052094685601</v>
      </c>
      <c r="F45" s="10">
        <f>'GOS RBay'!O53</f>
        <v>10.322312797038256</v>
      </c>
      <c r="G45" s="10">
        <f>'GOS Port Shepstone'!O53</f>
        <v>7.6216499751217262</v>
      </c>
      <c r="H45" s="10">
        <f>'GOS Newcastle'!O53</f>
        <v>8.657640140875035</v>
      </c>
    </row>
    <row r="46" spans="1:8" x14ac:dyDescent="0.2">
      <c r="A46" s="122" t="str">
        <f>'GOS Durban'!A54</f>
        <v>2013q4</v>
      </c>
      <c r="B46" s="10">
        <f>('GOS Durban'!D54-'GOS Durban'!D50)/'GOS Durban'!D50*100</f>
        <v>8.1424490776435494</v>
      </c>
      <c r="C46" s="10">
        <f>('GOS Durban'!E54-'GOS Durban'!E50)/'GOS Durban'!E50*100</f>
        <v>8.608386242492859</v>
      </c>
      <c r="D46" s="10">
        <f>'GOS Durban'!O54</f>
        <v>8.7977528623351891</v>
      </c>
      <c r="E46" s="10">
        <f>'GOS PMB'!O54</f>
        <v>6.8372056299852515</v>
      </c>
      <c r="F46" s="10">
        <f>'GOS RBay'!O54</f>
        <v>9.367778405280573</v>
      </c>
      <c r="G46" s="10">
        <f>'GOS Port Shepstone'!O54</f>
        <v>8.9211384509700444</v>
      </c>
      <c r="H46" s="10">
        <f>'GOS Newcastle'!O54</f>
        <v>9.0984262624551615</v>
      </c>
    </row>
    <row r="47" spans="1:8" x14ac:dyDescent="0.2">
      <c r="A47" s="122" t="str">
        <f>'GOS Durban'!A55</f>
        <v>2014q1</v>
      </c>
      <c r="B47" s="10">
        <f>('GOS Durban'!D55-'GOS Durban'!D51)/'GOS Durban'!D51*100</f>
        <v>9.859950025002945</v>
      </c>
      <c r="C47" s="10">
        <f>('GOS Durban'!E55-'GOS Durban'!E51)/'GOS Durban'!E51*100</f>
        <v>11.136470129892031</v>
      </c>
      <c r="D47" s="10">
        <f>'GOS Durban'!O55</f>
        <v>11.087448656050647</v>
      </c>
      <c r="E47" s="10">
        <f>'GOS PMB'!O55</f>
        <v>11.140522748401031</v>
      </c>
      <c r="F47" s="10">
        <f>'GOS RBay'!O55</f>
        <v>10.705766810111641</v>
      </c>
      <c r="G47" s="10">
        <f>'GOS Port Shepstone'!O55</f>
        <v>11.346207785468444</v>
      </c>
      <c r="H47" s="10">
        <f>'GOS Newcastle'!O55</f>
        <v>11.043189343576771</v>
      </c>
    </row>
    <row r="48" spans="1:8" x14ac:dyDescent="0.2">
      <c r="A48" s="122" t="str">
        <f>'GOS Durban'!A56</f>
        <v>2014q2</v>
      </c>
      <c r="B48" s="10">
        <f>('GOS Durban'!D56-'GOS Durban'!D52)/'GOS Durban'!D52*100</f>
        <v>5.8690349971755014</v>
      </c>
      <c r="C48" s="10">
        <f>('GOS Durban'!E56-'GOS Durban'!E52)/'GOS Durban'!E52*100</f>
        <v>7.5112176298613473</v>
      </c>
      <c r="D48" s="10">
        <f>'GOS Durban'!O56</f>
        <v>7.4559391986134038</v>
      </c>
      <c r="E48" s="10">
        <f>'GOS PMB'!O56</f>
        <v>7.6347453734119357</v>
      </c>
      <c r="F48" s="10">
        <f>'GOS RBay'!O56</f>
        <v>7.1602681047775656</v>
      </c>
      <c r="G48" s="10">
        <f>'GOS Port Shepstone'!O56</f>
        <v>7.6526696796878273</v>
      </c>
      <c r="H48" s="10">
        <f>'GOS Newcastle'!O56</f>
        <v>7.680199961894826</v>
      </c>
    </row>
    <row r="49" spans="1:8" x14ac:dyDescent="0.2">
      <c r="A49" s="122" t="str">
        <f>'GOS Durban'!A57</f>
        <v>2014q3</v>
      </c>
      <c r="B49" s="10">
        <f>('GOS Durban'!D57-'GOS Durban'!D53)/'GOS Durban'!D53*100</f>
        <v>5.6280743969202094</v>
      </c>
      <c r="C49" s="10">
        <f>('GOS Durban'!E57-'GOS Durban'!E53)/'GOS Durban'!E53*100</f>
        <v>7.9875661563891223</v>
      </c>
      <c r="D49" s="10">
        <f>'GOS Durban'!O57</f>
        <v>7.9267742670931147</v>
      </c>
      <c r="E49" s="10">
        <f>'GOS PMB'!O57</f>
        <v>8.0884696074254663</v>
      </c>
      <c r="F49" s="10">
        <f>'GOS RBay'!O57</f>
        <v>7.8234440300946213</v>
      </c>
      <c r="G49" s="10">
        <f>'GOS Port Shepstone'!O57</f>
        <v>8.0943535489456924</v>
      </c>
      <c r="H49" s="10">
        <f>'GOS Newcastle'!O57</f>
        <v>7.9483824190481851</v>
      </c>
    </row>
    <row r="50" spans="1:8" x14ac:dyDescent="0.2">
      <c r="A50" s="122" t="str">
        <f>'GOS Durban'!A58</f>
        <v>2014q4</v>
      </c>
      <c r="B50" s="10">
        <f>('GOS Durban'!D58-'GOS Durban'!D54)/'GOS Durban'!D54*100</f>
        <v>4.4506207512298195</v>
      </c>
      <c r="C50" s="10">
        <f>('GOS Durban'!E58-'GOS Durban'!E54)/'GOS Durban'!E54*100</f>
        <v>5.9249932823496092</v>
      </c>
      <c r="D50" s="10">
        <f>'GOS Durban'!O58</f>
        <v>5.8165718734225669</v>
      </c>
      <c r="E50" s="10">
        <f>'GOS PMB'!O58</f>
        <v>6.5030257620160974</v>
      </c>
      <c r="F50" s="10">
        <f>'GOS RBay'!O58</f>
        <v>5.7383646572974518</v>
      </c>
      <c r="G50" s="10">
        <f>'GOS Port Shepstone'!O58</f>
        <v>6.0361812432028525</v>
      </c>
      <c r="H50" s="10">
        <f>'GOS Newcastle'!O58</f>
        <v>5.8719169155238911</v>
      </c>
    </row>
    <row r="51" spans="1:8" x14ac:dyDescent="0.2">
      <c r="A51" s="122" t="str">
        <f>'GOS Durban'!A59</f>
        <v>2015q1</v>
      </c>
      <c r="B51" s="10">
        <f>('GOS Durban'!D59-'GOS Durban'!D55)/'GOS Durban'!D55*100</f>
        <v>2.6382327012100495</v>
      </c>
      <c r="C51" s="10">
        <f>('GOS Durban'!E59-'GOS Durban'!E55)/'GOS Durban'!E55*100</f>
        <v>3.8778697479365043</v>
      </c>
      <c r="D51" s="10">
        <f>'GOS Durban'!O59</f>
        <v>3.7850287516506915</v>
      </c>
      <c r="E51" s="10">
        <f>'GOS PMB'!O59</f>
        <v>3.8092062595082519</v>
      </c>
      <c r="F51" s="10">
        <f>'GOS RBay'!O59</f>
        <v>3.6402731962898645</v>
      </c>
      <c r="G51" s="10">
        <f>'GOS Port Shepstone'!O59</f>
        <v>4.0921526334417706</v>
      </c>
      <c r="H51" s="10">
        <f>'GOS Newcastle'!O59</f>
        <v>3.8196350620981403</v>
      </c>
    </row>
    <row r="52" spans="1:8" x14ac:dyDescent="0.2">
      <c r="A52" s="122" t="str">
        <f>'GOS Durban'!A60</f>
        <v>2015q2</v>
      </c>
      <c r="B52" s="10">
        <f>('GOS Durban'!D60-'GOS Durban'!D56)/'GOS Durban'!D56*100</f>
        <v>2.2248806576729816</v>
      </c>
      <c r="C52" s="10">
        <f>('GOS Durban'!E60-'GOS Durban'!E56)/'GOS Durban'!E56*100</f>
        <v>1.9451203887241364</v>
      </c>
      <c r="D52" s="10">
        <f>'GOS Durban'!O60</f>
        <v>1.8446681708276496</v>
      </c>
      <c r="E52" s="10">
        <f>'GOS PMB'!O60</f>
        <v>2.1902974518732101</v>
      </c>
      <c r="F52" s="10">
        <f>'GOS RBay'!O60</f>
        <v>1.4477020135599685</v>
      </c>
      <c r="G52" s="10">
        <f>'GOS Port Shepstone'!O60</f>
        <v>2.2640047481971801</v>
      </c>
      <c r="H52" s="10">
        <f>'GOS Newcastle'!O60</f>
        <v>2.1073377735460719</v>
      </c>
    </row>
    <row r="53" spans="1:8" x14ac:dyDescent="0.2">
      <c r="A53" s="122" t="str">
        <f>'GOS Durban'!A61</f>
        <v>2015q3</v>
      </c>
      <c r="B53" s="10">
        <f>('GOS Durban'!D61-'GOS Durban'!D57)/'GOS Durban'!D57*100</f>
        <v>0.96408204440514444</v>
      </c>
      <c r="C53" s="10">
        <f>('GOS Durban'!E61-'GOS Durban'!E57)/'GOS Durban'!E57*100</f>
        <v>1.1219551947611144</v>
      </c>
      <c r="D53" s="10">
        <f>'GOS Durban'!O61</f>
        <v>1.0468853639099267</v>
      </c>
      <c r="E53" s="10">
        <f>'GOS PMB'!O61</f>
        <v>1.289142580808887</v>
      </c>
      <c r="F53" s="10">
        <f>'GOS RBay'!O61</f>
        <v>0.74417954537324749</v>
      </c>
      <c r="G53" s="10">
        <f>'GOS Port Shepstone'!O61</f>
        <v>1.4091623380834952</v>
      </c>
      <c r="H53" s="10">
        <f>'GOS Newcastle'!O61</f>
        <v>1.1758357565075537</v>
      </c>
    </row>
    <row r="54" spans="1:8" x14ac:dyDescent="0.2">
      <c r="A54" s="122" t="str">
        <f>'GOS Durban'!A62</f>
        <v>2015q4</v>
      </c>
      <c r="B54" s="10">
        <f>('GOS Durban'!D62-'GOS Durban'!D58)/'GOS Durban'!D58*100</f>
        <v>1.6865167377119856</v>
      </c>
      <c r="C54" s="10">
        <f>('GOS Durban'!E62-'GOS Durban'!E58)/'GOS Durban'!E58*100</f>
        <v>2.1116248186856219</v>
      </c>
      <c r="D54" s="10">
        <f>'GOS Durban'!O62</f>
        <v>2.1220712365181242</v>
      </c>
      <c r="E54" s="10">
        <f>'GOS PMB'!O62</f>
        <v>2.3033759613311648</v>
      </c>
      <c r="F54" s="10">
        <f>'GOS RBay'!O62</f>
        <v>1.9950228741236045</v>
      </c>
      <c r="G54" s="10">
        <f>'GOS Port Shepstone'!O62</f>
        <v>1.942612274695672</v>
      </c>
      <c r="H54" s="10">
        <f>'GOS Newcastle'!O62</f>
        <v>1.9927899168781298</v>
      </c>
    </row>
    <row r="55" spans="1:8" x14ac:dyDescent="0.2">
      <c r="A55" s="122" t="str">
        <f>'GOS Durban'!A63</f>
        <v>2016q1</v>
      </c>
      <c r="B55" s="10">
        <f>('GOS Durban'!D63-'GOS Durban'!D59)/'GOS Durban'!D59*100</f>
        <v>3.9691906089336162</v>
      </c>
      <c r="C55" s="10">
        <f>('GOS Durban'!E63-'GOS Durban'!E59)/'GOS Durban'!E59*100</f>
        <v>5.0871229561881259</v>
      </c>
      <c r="D55" s="10">
        <f>'GOS Durban'!O63</f>
        <v>5.1652651768576074</v>
      </c>
      <c r="E55" s="10">
        <f>'GOS PMB'!O63</f>
        <v>5.1321839838819914</v>
      </c>
      <c r="F55" s="10">
        <f>'GOS RBay'!O63</f>
        <v>5.3843256496180434</v>
      </c>
      <c r="G55" s="10">
        <f>'GOS Port Shepstone'!O63</f>
        <v>4.87705547077673</v>
      </c>
      <c r="H55" s="10">
        <f>'GOS Newcastle'!O63</f>
        <v>5.1558623762297309</v>
      </c>
    </row>
    <row r="56" spans="1:8" x14ac:dyDescent="0.2">
      <c r="A56" s="173" t="s">
        <v>22</v>
      </c>
      <c r="B56" s="174">
        <f>AVERAGE(B23:B55)</f>
        <v>6.9754470497706151</v>
      </c>
      <c r="C56" s="174">
        <f t="shared" ref="C56:H56" si="0">AVERAGE(C23:C55)</f>
        <v>7.01805083119595</v>
      </c>
      <c r="D56" s="174">
        <f t="shared" si="0"/>
        <v>6.9802071946332589</v>
      </c>
      <c r="E56" s="174">
        <f t="shared" si="0"/>
        <v>7.3021946179585733</v>
      </c>
      <c r="F56" s="174">
        <f t="shared" si="0"/>
        <v>7.0607694147410216</v>
      </c>
      <c r="G56" s="174">
        <f t="shared" si="0"/>
        <v>7.164666669722294</v>
      </c>
      <c r="H56" s="174">
        <f t="shared" si="0"/>
        <v>7.006299176070339</v>
      </c>
    </row>
    <row r="57" spans="1:8" x14ac:dyDescent="0.2">
      <c r="A57" s="173" t="s">
        <v>169</v>
      </c>
      <c r="B57" s="174">
        <f>MEDIAN(B23:B55)</f>
        <v>7.27307551430488</v>
      </c>
      <c r="C57" s="174">
        <f t="shared" ref="C57:H57" si="1">MEDIAN(C23:C55)</f>
        <v>7.3327134462099615</v>
      </c>
      <c r="D57" s="174">
        <f t="shared" si="1"/>
        <v>7.2040903589666829</v>
      </c>
      <c r="E57" s="174">
        <f t="shared" si="1"/>
        <v>7.2461283896996447</v>
      </c>
      <c r="F57" s="174">
        <f t="shared" si="1"/>
        <v>7.1602681047775656</v>
      </c>
      <c r="G57" s="174">
        <f t="shared" si="1"/>
        <v>6.5814128761973816</v>
      </c>
      <c r="H57" s="174">
        <f t="shared" si="1"/>
        <v>7.4160019518040228</v>
      </c>
    </row>
    <row r="58" spans="1:8" x14ac:dyDescent="0.2">
      <c r="A58" s="173" t="s">
        <v>167</v>
      </c>
      <c r="B58" s="174">
        <f>STDEV(B23:B55)</f>
        <v>3.5048041209414671</v>
      </c>
      <c r="C58" s="174">
        <f t="shared" ref="C58:H58" si="2">STDEV(C23:C55)</f>
        <v>3.4095267812382617</v>
      </c>
      <c r="D58" s="174">
        <f t="shared" si="2"/>
        <v>4.1762717154491567</v>
      </c>
      <c r="E58" s="174">
        <f t="shared" si="2"/>
        <v>3.9931373488988706</v>
      </c>
      <c r="F58" s="174">
        <f t="shared" si="2"/>
        <v>8.257384271963268</v>
      </c>
      <c r="G58" s="174">
        <f t="shared" si="2"/>
        <v>4.6764841507161341</v>
      </c>
      <c r="H58" s="174">
        <f t="shared" si="2"/>
        <v>3.487740305853495</v>
      </c>
    </row>
    <row r="59" spans="1:8" x14ac:dyDescent="0.2">
      <c r="A59" s="173" t="s">
        <v>168</v>
      </c>
      <c r="B59" s="174">
        <f>MAX(B23:B55)-MIN(B23:B55)</f>
        <v>15.538608242761088</v>
      </c>
      <c r="C59" s="174">
        <f>MAX(C23:C55)-MIN(C23:C55)</f>
        <v>15.732716388811566</v>
      </c>
      <c r="D59" s="174">
        <f>MAX(D23:D55)-MIN(D23:D55)</f>
        <v>21.386014306345768</v>
      </c>
      <c r="E59" s="174">
        <f t="shared" ref="E59:H59" si="3">MAX(E23:E55)-MIN(E23:E55)</f>
        <v>19.064494578148985</v>
      </c>
      <c r="F59" s="174">
        <f t="shared" si="3"/>
        <v>41.33459947147545</v>
      </c>
      <c r="G59" s="174">
        <f t="shared" si="3"/>
        <v>18.91465458537116</v>
      </c>
      <c r="H59" s="174">
        <f t="shared" si="3"/>
        <v>13.381070711155763</v>
      </c>
    </row>
  </sheetData>
  <mergeCells count="1">
    <mergeCell ref="A1:H1"/>
  </mergeCells>
  <conditionalFormatting sqref="B23:H5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workbookViewId="0">
      <selection sqref="A1:G1"/>
    </sheetView>
  </sheetViews>
  <sheetFormatPr defaultRowHeight="12.75" x14ac:dyDescent="0.2"/>
  <cols>
    <col min="2" max="2" width="12.375" customWidth="1"/>
    <col min="3" max="3" width="14.875" customWidth="1"/>
    <col min="4" max="4" width="19.5" customWidth="1"/>
    <col min="5" max="5" width="16" customWidth="1"/>
    <col min="6" max="6" width="14.5" bestFit="1" customWidth="1"/>
    <col min="7" max="7" width="17.625" customWidth="1"/>
  </cols>
  <sheetData>
    <row r="1" spans="1:7" ht="37.5" customHeight="1" thickBot="1" x14ac:dyDescent="0.25">
      <c r="A1" s="235" t="s">
        <v>101</v>
      </c>
      <c r="B1" s="236"/>
      <c r="C1" s="236"/>
      <c r="D1" s="236"/>
      <c r="E1" s="236"/>
      <c r="F1" s="236"/>
      <c r="G1" s="237"/>
    </row>
    <row r="2" spans="1:7" ht="15.75" thickBot="1" x14ac:dyDescent="0.25">
      <c r="B2" s="170" t="s">
        <v>102</v>
      </c>
      <c r="C2" s="171" t="s">
        <v>88</v>
      </c>
      <c r="D2" s="171" t="s">
        <v>89</v>
      </c>
      <c r="E2" s="171" t="s">
        <v>90</v>
      </c>
      <c r="F2" s="171" t="s">
        <v>92</v>
      </c>
      <c r="G2" s="172" t="s">
        <v>91</v>
      </c>
    </row>
    <row r="3" spans="1:7" hidden="1" x14ac:dyDescent="0.2">
      <c r="A3" t="str">
        <f>'GOS Durban'!A7</f>
        <v>2002q1</v>
      </c>
      <c r="B3" s="118">
        <f>'GOS Durban'!E7</f>
        <v>20813249649.834637</v>
      </c>
      <c r="C3" s="118">
        <f>'GOS Durban'!M7</f>
        <v>11912153797.90699</v>
      </c>
      <c r="D3" s="118">
        <f>'GOS PMB'!M7</f>
        <v>1671571911.1634023</v>
      </c>
      <c r="E3" s="118">
        <f>'GOS RBay'!M7</f>
        <v>1289820030.9359016</v>
      </c>
      <c r="F3" s="118">
        <f>'GOS Newcastle'!M7</f>
        <v>590034994.06084096</v>
      </c>
      <c r="G3" s="118">
        <f>'GOS Port Shepstone'!M7</f>
        <v>635583268.2459656</v>
      </c>
    </row>
    <row r="4" spans="1:7" hidden="1" x14ac:dyDescent="0.2">
      <c r="A4" t="str">
        <f>'GOS Durban'!A8</f>
        <v>2002q2</v>
      </c>
      <c r="B4" s="118">
        <f>'GOS Durban'!E8</f>
        <v>23838800526.378548</v>
      </c>
      <c r="C4" s="118">
        <f>'GOS Durban'!M8</f>
        <v>13643782830.909519</v>
      </c>
      <c r="D4" s="118">
        <f>'GOS PMB'!M8</f>
        <v>1914562599.6005054</v>
      </c>
      <c r="E4" s="118">
        <f>'GOS RBay'!M8</f>
        <v>1477316754.9380095</v>
      </c>
      <c r="F4" s="118">
        <f>'GOS Newcastle'!M8</f>
        <v>675806361.98783565</v>
      </c>
      <c r="G4" s="118">
        <f>'GOS Port Shepstone'!M8</f>
        <v>727975832.92043507</v>
      </c>
    </row>
    <row r="5" spans="1:7" hidden="1" x14ac:dyDescent="0.2">
      <c r="A5" t="str">
        <f>'GOS Durban'!A9</f>
        <v>2002q3</v>
      </c>
      <c r="B5" s="118">
        <f>'GOS Durban'!E9</f>
        <v>24303028000.046425</v>
      </c>
      <c r="C5" s="118">
        <f>'GOS Durban'!M9</f>
        <v>13909476519.140924</v>
      </c>
      <c r="D5" s="118">
        <f>'GOS PMB'!M9</f>
        <v>1951846042.5240729</v>
      </c>
      <c r="E5" s="118">
        <f>'GOS RBay'!M9</f>
        <v>1506085443.3706856</v>
      </c>
      <c r="F5" s="118">
        <f>'GOS Newcastle'!M9</f>
        <v>688966750.64779103</v>
      </c>
      <c r="G5" s="118">
        <f>'GOS Port Shepstone'!M9</f>
        <v>742152149.44416165</v>
      </c>
    </row>
    <row r="6" spans="1:7" hidden="1" x14ac:dyDescent="0.2">
      <c r="A6" t="str">
        <f>'GOS Durban'!A10</f>
        <v>2002q4</v>
      </c>
      <c r="B6" s="118">
        <f>'GOS Durban'!E10</f>
        <v>23980812578.644672</v>
      </c>
      <c r="C6" s="118">
        <f>'GOS Durban'!M10</f>
        <v>13725061316.30759</v>
      </c>
      <c r="D6" s="118">
        <f>'GOS PMB'!M10</f>
        <v>1925967995.7596107</v>
      </c>
      <c r="E6" s="118">
        <f>'GOS RBay'!M10</f>
        <v>1486117398.4093003</v>
      </c>
      <c r="F6" s="118">
        <f>'GOS Newcastle'!M10</f>
        <v>679832262.88390625</v>
      </c>
      <c r="G6" s="118">
        <f>'GOS Port Shepstone'!M10</f>
        <v>732312516.80345082</v>
      </c>
    </row>
    <row r="7" spans="1:7" hidden="1" x14ac:dyDescent="0.2">
      <c r="A7" t="str">
        <f>'GOS Durban'!A11</f>
        <v>2003q1</v>
      </c>
      <c r="B7" s="118">
        <f>'GOS Durban'!E11</f>
        <v>24244053650.55595</v>
      </c>
      <c r="C7" s="118">
        <f>'GOS Durban'!M11</f>
        <v>13875723427.572756</v>
      </c>
      <c r="D7" s="118">
        <f>'GOS PMB'!M11</f>
        <v>1947109642.9831104</v>
      </c>
      <c r="E7" s="118">
        <f>'GOS RBay'!M11</f>
        <v>1502430737.9035442</v>
      </c>
      <c r="F7" s="118">
        <f>'GOS Newcastle'!M11</f>
        <v>687294886.30479884</v>
      </c>
      <c r="G7" s="118">
        <f>'GOS Port Shepstone'!M11</f>
        <v>740351224.0518055</v>
      </c>
    </row>
    <row r="8" spans="1:7" hidden="1" x14ac:dyDescent="0.2">
      <c r="A8" t="str">
        <f>'GOS Durban'!A12</f>
        <v>2003q2</v>
      </c>
      <c r="B8" s="118">
        <f>'GOS Durban'!E12</f>
        <v>26378383958.127831</v>
      </c>
      <c r="C8" s="118">
        <f>'GOS Durban'!M12</f>
        <v>15097275626.632278</v>
      </c>
      <c r="D8" s="118">
        <f>'GOS PMB'!M12</f>
        <v>2118523845.5370228</v>
      </c>
      <c r="E8" s="118">
        <f>'GOS RBay'!M12</f>
        <v>1634697540.5247133</v>
      </c>
      <c r="F8" s="118">
        <f>'GOS Newcastle'!M12</f>
        <v>747801034.62566197</v>
      </c>
      <c r="G8" s="118">
        <f>'GOS Port Shepstone'!M12</f>
        <v>805528198.10562563</v>
      </c>
    </row>
    <row r="9" spans="1:7" hidden="1" x14ac:dyDescent="0.2">
      <c r="A9" t="str">
        <f>'GOS Durban'!A13</f>
        <v>2003q3</v>
      </c>
      <c r="B9" s="118">
        <f>'GOS Durban'!E13</f>
        <v>26265908701.840115</v>
      </c>
      <c r="C9" s="118">
        <f>'GOS Durban'!M13</f>
        <v>15032902086.992884</v>
      </c>
      <c r="D9" s="118">
        <f>'GOS PMB'!M13</f>
        <v>2109490634.3722808</v>
      </c>
      <c r="E9" s="118">
        <f>'GOS RBay'!M13</f>
        <v>1627727324.8695285</v>
      </c>
      <c r="F9" s="118">
        <f>'GOS Newcastle'!M13</f>
        <v>744612472.61385512</v>
      </c>
      <c r="G9" s="118">
        <f>'GOS Port Shepstone'!M13</f>
        <v>802093492.22399426</v>
      </c>
    </row>
    <row r="10" spans="1:7" hidden="1" x14ac:dyDescent="0.2">
      <c r="A10" t="str">
        <f>'GOS Durban'!A14</f>
        <v>2003q4</v>
      </c>
      <c r="B10" s="118">
        <f>'GOS Durban'!E14</f>
        <v>25299339348.741631</v>
      </c>
      <c r="C10" s="118">
        <f>'GOS Durban'!M14</f>
        <v>14479700497.420631</v>
      </c>
      <c r="D10" s="118">
        <f>'GOS PMB'!M14</f>
        <v>2031862671.0309751</v>
      </c>
      <c r="E10" s="118">
        <f>'GOS RBay'!M14</f>
        <v>1567827956.2514672</v>
      </c>
      <c r="F10" s="118">
        <f>'GOS Newcastle'!M14</f>
        <v>717211189.67583084</v>
      </c>
      <c r="G10" s="118">
        <f>'GOS Port Shepstone'!M14</f>
        <v>772576942.96982217</v>
      </c>
    </row>
    <row r="11" spans="1:7" hidden="1" x14ac:dyDescent="0.2">
      <c r="A11" t="str">
        <f>'GOS Durban'!A15</f>
        <v>2004q1</v>
      </c>
      <c r="B11" s="118">
        <f>'GOS Durban'!E15</f>
        <v>26334294143.629166</v>
      </c>
      <c r="C11" s="118">
        <f>'GOS Durban'!M15</f>
        <v>15072041477.229115</v>
      </c>
      <c r="D11" s="118">
        <f>'GOS PMB'!M15</f>
        <v>2114982865.7897801</v>
      </c>
      <c r="E11" s="118">
        <f>'GOS RBay'!M15</f>
        <v>1631965246.1037371</v>
      </c>
      <c r="F11" s="118">
        <f>'GOS Newcastle'!M15</f>
        <v>746551132.09369147</v>
      </c>
      <c r="G11" s="118">
        <f>'GOS Port Shepstone'!M15</f>
        <v>804181808.24018514</v>
      </c>
    </row>
    <row r="12" spans="1:7" hidden="1" x14ac:dyDescent="0.2">
      <c r="A12" t="str">
        <f>'GOS Durban'!A16</f>
        <v>2004q2</v>
      </c>
      <c r="B12" s="118">
        <f>'GOS Durban'!E16</f>
        <v>28589934636.633373</v>
      </c>
      <c r="C12" s="118">
        <f>'GOS Durban'!M16</f>
        <v>16363023756.186516</v>
      </c>
      <c r="D12" s="118">
        <f>'GOS PMB'!M16</f>
        <v>2296139838.0657821</v>
      </c>
      <c r="E12" s="118">
        <f>'GOS RBay'!M16</f>
        <v>1771749774.6811895</v>
      </c>
      <c r="F12" s="118">
        <f>'GOS Newcastle'!M16</f>
        <v>810496303.9089781</v>
      </c>
      <c r="G12" s="118">
        <f>'GOS Port Shepstone'!M16</f>
        <v>873063284.25433302</v>
      </c>
    </row>
    <row r="13" spans="1:7" hidden="1" x14ac:dyDescent="0.2">
      <c r="A13" t="str">
        <f>'GOS Durban'!A17</f>
        <v>2004q3</v>
      </c>
      <c r="B13" s="118">
        <f>'GOS Durban'!E17</f>
        <v>29683853002.889915</v>
      </c>
      <c r="C13" s="118">
        <f>'GOS Durban'!M17</f>
        <v>16989111658.865694</v>
      </c>
      <c r="D13" s="118">
        <f>'GOS PMB'!M17</f>
        <v>2383995566.7436304</v>
      </c>
      <c r="E13" s="118">
        <f>'GOS RBay'!M17</f>
        <v>1839541102.0685289</v>
      </c>
      <c r="F13" s="118">
        <f>'GOS Newcastle'!M17</f>
        <v>841507805.12077236</v>
      </c>
      <c r="G13" s="118">
        <f>'GOS Port Shepstone'!M17</f>
        <v>906468745.78086329</v>
      </c>
    </row>
    <row r="14" spans="1:7" hidden="1" x14ac:dyDescent="0.2">
      <c r="A14" t="str">
        <f>'GOS Durban'!A18</f>
        <v>2004q4</v>
      </c>
      <c r="B14" s="118">
        <f>'GOS Durban'!E18</f>
        <v>28286410837.478893</v>
      </c>
      <c r="C14" s="118">
        <f>'GOS Durban'!M18</f>
        <v>16189306425.270731</v>
      </c>
      <c r="D14" s="118">
        <f>'GOS PMB'!M18</f>
        <v>2271762969.2167478</v>
      </c>
      <c r="E14" s="118">
        <f>'GOS RBay'!M18</f>
        <v>1752940070.1611497</v>
      </c>
      <c r="F14" s="118">
        <f>'GOS Newcastle'!M18</f>
        <v>801891705.10559702</v>
      </c>
      <c r="G14" s="118">
        <f>'GOS Port Shepstone'!M18</f>
        <v>863794445.8219564</v>
      </c>
    </row>
    <row r="15" spans="1:7" hidden="1" x14ac:dyDescent="0.2">
      <c r="A15" t="str">
        <f>'GOS Durban'!A19</f>
        <v>2005q1</v>
      </c>
      <c r="B15" s="118">
        <f>'GOS Durban'!E19</f>
        <v>28914924014.524426</v>
      </c>
      <c r="C15" s="118">
        <f>'GOS Durban'!M19</f>
        <v>16549026591.748289</v>
      </c>
      <c r="D15" s="118">
        <f>'GOS PMB'!M19</f>
        <v>2322240669.2501845</v>
      </c>
      <c r="E15" s="118">
        <f>'GOS RBay'!M19</f>
        <v>1791889724.7849739</v>
      </c>
      <c r="F15" s="118">
        <f>'GOS Newcastle'!M19</f>
        <v>819709430.58933318</v>
      </c>
      <c r="G15" s="118">
        <f>'GOS Port Shepstone'!M19</f>
        <v>882987626.41235149</v>
      </c>
    </row>
    <row r="16" spans="1:7" hidden="1" x14ac:dyDescent="0.2">
      <c r="A16" t="str">
        <f>'GOS Durban'!A20</f>
        <v>2005q2</v>
      </c>
      <c r="B16" s="118">
        <f>'GOS Durban'!E20</f>
        <v>31156568732.768242</v>
      </c>
      <c r="C16" s="118">
        <f>'GOS Durban'!M20</f>
        <v>17831998597.237034</v>
      </c>
      <c r="D16" s="118">
        <f>'GOS PMB'!M20</f>
        <v>2502273600.6215682</v>
      </c>
      <c r="E16" s="118">
        <f>'GOS RBay'!M20</f>
        <v>1930806919.7678108</v>
      </c>
      <c r="F16" s="118">
        <f>'GOS Newcastle'!M20</f>
        <v>883257836.06507373</v>
      </c>
      <c r="G16" s="118">
        <f>'GOS Port Shepstone'!M20</f>
        <v>951441707.35780501</v>
      </c>
    </row>
    <row r="17" spans="1:7" hidden="1" x14ac:dyDescent="0.2">
      <c r="A17" t="str">
        <f>'GOS Durban'!A21</f>
        <v>2005q3</v>
      </c>
      <c r="B17" s="118">
        <f>'GOS Durban'!E21</f>
        <v>32559717309.429279</v>
      </c>
      <c r="C17" s="118">
        <f>'GOS Durban'!M21</f>
        <v>18635069810.416534</v>
      </c>
      <c r="D17" s="118">
        <f>'GOS PMB'!M21</f>
        <v>2614964496.4401431</v>
      </c>
      <c r="E17" s="118">
        <f>'GOS RBay'!M21</f>
        <v>2017761584.272639</v>
      </c>
      <c r="F17" s="118">
        <f>'GOS Newcastle'!M21</f>
        <v>923035707.18205476</v>
      </c>
      <c r="G17" s="118">
        <f>'GOS Port Shepstone'!M21</f>
        <v>994290266.48206377</v>
      </c>
    </row>
    <row r="18" spans="1:7" hidden="1" x14ac:dyDescent="0.2">
      <c r="A18" t="str">
        <f>'GOS Durban'!A22</f>
        <v>2005q4</v>
      </c>
      <c r="B18" s="118">
        <f>'GOS Durban'!E22</f>
        <v>31325647525.886509</v>
      </c>
      <c r="C18" s="118">
        <f>'GOS Durban'!M22</f>
        <v>17928768329.089325</v>
      </c>
      <c r="D18" s="118">
        <f>'GOS PMB'!M22</f>
        <v>2515852804.5471864</v>
      </c>
      <c r="E18" s="118">
        <f>'GOS RBay'!M22</f>
        <v>1941284919.0153785</v>
      </c>
      <c r="F18" s="118">
        <f>'GOS Newcastle'!M22</f>
        <v>888051052.23130286</v>
      </c>
      <c r="G18" s="118">
        <f>'GOS Port Shepstone'!M22</f>
        <v>956604940.0931623</v>
      </c>
    </row>
    <row r="19" spans="1:7" hidden="1" x14ac:dyDescent="0.2">
      <c r="A19" t="str">
        <f>'GOS Durban'!A23</f>
        <v>2006q1</v>
      </c>
      <c r="B19" s="118">
        <f>'GOS Durban'!E23</f>
        <v>31409572547.105057</v>
      </c>
      <c r="C19" s="118">
        <f>'GOS Durban'!M23</f>
        <v>17976801566.429363</v>
      </c>
      <c r="D19" s="118">
        <f>'GOS PMB'!M23</f>
        <v>2522593064.2602501</v>
      </c>
      <c r="E19" s="118">
        <f>'GOS RBay'!M23</f>
        <v>1946485845.1218534</v>
      </c>
      <c r="F19" s="118">
        <f>'GOS Newcastle'!M23</f>
        <v>890430243.38258159</v>
      </c>
      <c r="G19" s="118">
        <f>'GOS Port Shepstone'!M23</f>
        <v>959167795.01351929</v>
      </c>
    </row>
    <row r="20" spans="1:7" hidden="1" x14ac:dyDescent="0.2">
      <c r="A20" t="str">
        <f>'GOS Durban'!A24</f>
        <v>2006q2</v>
      </c>
      <c r="B20" s="118">
        <f>'GOS Durban'!E24</f>
        <v>33858497791.269051</v>
      </c>
      <c r="C20" s="118">
        <f>'GOS Durban'!M24</f>
        <v>19378407497.211544</v>
      </c>
      <c r="D20" s="118">
        <f>'GOS PMB'!M24</f>
        <v>2719273290.5369782</v>
      </c>
      <c r="E20" s="118">
        <f>'GOS RBay'!M24</f>
        <v>2098248442.8578782</v>
      </c>
      <c r="F20" s="118">
        <f>'GOS Newcastle'!M24</f>
        <v>959854846.27765262</v>
      </c>
      <c r="G20" s="118">
        <f>'GOS Port Shepstone'!M24</f>
        <v>1033951691.6448734</v>
      </c>
    </row>
    <row r="21" spans="1:7" hidden="1" x14ac:dyDescent="0.2">
      <c r="A21" t="str">
        <f>'GOS Durban'!A25</f>
        <v>2006q3</v>
      </c>
      <c r="B21" s="118">
        <f>'GOS Durban'!E25</f>
        <v>36822249020.76841</v>
      </c>
      <c r="C21" s="118">
        <f>'GOS Durban'!M25</f>
        <v>21074666421.622841</v>
      </c>
      <c r="D21" s="118">
        <f>'GOS PMB'!M25</f>
        <v>2957300671.6646767</v>
      </c>
      <c r="E21" s="118">
        <f>'GOS RBay'!M25</f>
        <v>2281915374.5880489</v>
      </c>
      <c r="F21" s="118">
        <f>'GOS Newcastle'!M25</f>
        <v>1043874255.4768959</v>
      </c>
      <c r="G21" s="118">
        <f>'GOS Port Shepstone'!M25</f>
        <v>1124457053.5852261</v>
      </c>
    </row>
    <row r="22" spans="1:7" hidden="1" x14ac:dyDescent="0.2">
      <c r="A22" t="str">
        <f>'GOS Durban'!A26</f>
        <v>2006q4</v>
      </c>
      <c r="B22" s="118">
        <f>'GOS Durban'!E26</f>
        <v>34990977246.152679</v>
      </c>
      <c r="C22" s="118">
        <f>'GOS Durban'!M26</f>
        <v>20026565265.292267</v>
      </c>
      <c r="D22" s="118">
        <f>'GOS PMB'!M26</f>
        <v>2810225971.0939116</v>
      </c>
      <c r="E22" s="118">
        <f>'GOS RBay'!M26</f>
        <v>2168429443.4275746</v>
      </c>
      <c r="F22" s="118">
        <f>'GOS Newcastle'!M26</f>
        <v>991959516.12393951</v>
      </c>
      <c r="G22" s="118">
        <f>'GOS Port Shepstone'!M26</f>
        <v>1068534709.9272715</v>
      </c>
    </row>
    <row r="23" spans="1:7" hidden="1" x14ac:dyDescent="0.2">
      <c r="A23" t="str">
        <f>'GOS Durban'!A27</f>
        <v>2007q1</v>
      </c>
      <c r="B23" s="118">
        <f>'GOS Durban'!E27</f>
        <v>37347800253.571259</v>
      </c>
      <c r="C23" s="118">
        <f>'GOS Durban'!M27</f>
        <v>21375457851.080227</v>
      </c>
      <c r="D23" s="118">
        <f>'GOS PMB'!M27</f>
        <v>2999509201.9715967</v>
      </c>
      <c r="E23" s="118">
        <f>'GOS RBay'!M27</f>
        <v>2314484363.9941583</v>
      </c>
      <c r="F23" s="118">
        <f>'GOS Newcastle'!M27</f>
        <v>1058773111.9141444</v>
      </c>
      <c r="G23" s="118">
        <f>'GOS Port Shepstone'!M27</f>
        <v>1140506040.4467363</v>
      </c>
    </row>
    <row r="24" spans="1:7" hidden="1" x14ac:dyDescent="0.2">
      <c r="A24" t="str">
        <f>'GOS Durban'!A28</f>
        <v>2007q2</v>
      </c>
      <c r="B24" s="118">
        <f>'GOS Durban'!E28</f>
        <v>39579242848.577202</v>
      </c>
      <c r="C24" s="118">
        <f>'GOS Durban'!M28</f>
        <v>22652590823.110985</v>
      </c>
      <c r="D24" s="118">
        <f>'GOS PMB'!M28</f>
        <v>3178722771.497735</v>
      </c>
      <c r="E24" s="118">
        <f>'GOS RBay'!M28</f>
        <v>2452769322.1503739</v>
      </c>
      <c r="F24" s="118">
        <f>'GOS Newcastle'!M28</f>
        <v>1122032297.3101115</v>
      </c>
      <c r="G24" s="118">
        <f>'GOS Port Shepstone'!M28</f>
        <v>1208648574.7120862</v>
      </c>
    </row>
    <row r="25" spans="1:7" hidden="1" x14ac:dyDescent="0.2">
      <c r="A25" t="str">
        <f>'GOS Durban'!A29</f>
        <v>2007q3</v>
      </c>
      <c r="B25" s="118">
        <f>'GOS Durban'!E29</f>
        <v>41527487848.108383</v>
      </c>
      <c r="C25" s="118">
        <f>'GOS Durban'!M29</f>
        <v>23767639864.508663</v>
      </c>
      <c r="D25" s="118">
        <f>'GOS PMB'!M29</f>
        <v>3335191928.0240321</v>
      </c>
      <c r="E25" s="118">
        <f>'GOS RBay'!M29</f>
        <v>2573504213.041667</v>
      </c>
      <c r="F25" s="118">
        <f>'GOS Newcastle'!M29</f>
        <v>1177263111.6263459</v>
      </c>
      <c r="G25" s="118">
        <f>'GOS Port Shepstone'!M29</f>
        <v>1268142980.6784186</v>
      </c>
    </row>
    <row r="26" spans="1:7" hidden="1" x14ac:dyDescent="0.2">
      <c r="A26" t="str">
        <f>'GOS Durban'!A30</f>
        <v>2007q4</v>
      </c>
      <c r="B26" s="118">
        <f>'GOS Durban'!E30</f>
        <v>39701091319.140213</v>
      </c>
      <c r="C26" s="118">
        <f>'GOS Durban'!M30</f>
        <v>22722328982.495331</v>
      </c>
      <c r="D26" s="118">
        <f>'GOS PMB'!M30</f>
        <v>3188508772.4460764</v>
      </c>
      <c r="E26" s="118">
        <f>'GOS RBay'!M30</f>
        <v>2460320406.2297564</v>
      </c>
      <c r="F26" s="118">
        <f>'GOS Newcastle'!M30</f>
        <v>1125486580.6543534</v>
      </c>
      <c r="G26" s="118">
        <f>'GOS Port Shepstone'!M30</f>
        <v>1212369514.5198603</v>
      </c>
    </row>
    <row r="27" spans="1:7" hidden="1" x14ac:dyDescent="0.2">
      <c r="A27" t="str">
        <f>'GOS Durban'!A31</f>
        <v>2008q1</v>
      </c>
      <c r="B27" s="118">
        <f>'GOS Durban'!E31</f>
        <v>41339822902.864235</v>
      </c>
      <c r="C27" s="118">
        <f>'GOS Durban'!M31</f>
        <v>24159381921.347759</v>
      </c>
      <c r="D27" s="118">
        <f>'GOS PMB'!M31</f>
        <v>3387975304.4674916</v>
      </c>
      <c r="E27" s="118">
        <f>'GOS RBay'!M31</f>
        <v>2606245206.3294287</v>
      </c>
      <c r="F27" s="118">
        <f>'GOS Newcastle'!M31</f>
        <v>1178797210.017848</v>
      </c>
      <c r="G27" s="118">
        <f>'GOS Port Shepstone'!M31</f>
        <v>1214648282.3131392</v>
      </c>
    </row>
    <row r="28" spans="1:7" hidden="1" x14ac:dyDescent="0.2">
      <c r="A28" t="str">
        <f>'GOS Durban'!A32</f>
        <v>2008q2</v>
      </c>
      <c r="B28" s="118">
        <f>'GOS Durban'!E32</f>
        <v>46126765153.224113</v>
      </c>
      <c r="C28" s="118">
        <f>'GOS Durban'!M32</f>
        <v>27004202016.039337</v>
      </c>
      <c r="D28" s="118">
        <f>'GOS PMB'!M32</f>
        <v>3493253353.854506</v>
      </c>
      <c r="E28" s="118">
        <f>'GOS RBay'!M32</f>
        <v>3152754092.8949537</v>
      </c>
      <c r="F28" s="118">
        <f>'GOS Newcastle'!M32</f>
        <v>1271512631.4013979</v>
      </c>
      <c r="G28" s="118">
        <f>'GOS Port Shepstone'!M32</f>
        <v>1301237000.9705284</v>
      </c>
    </row>
    <row r="29" spans="1:7" hidden="1" x14ac:dyDescent="0.2">
      <c r="A29" t="str">
        <f>'GOS Durban'!A33</f>
        <v>2008q3</v>
      </c>
      <c r="B29" s="118">
        <f>'GOS Durban'!E33</f>
        <v>47244502293.573273</v>
      </c>
      <c r="C29" s="118">
        <f>'GOS Durban'!M33</f>
        <v>27442952712.226925</v>
      </c>
      <c r="D29" s="118">
        <f>'GOS PMB'!M33</f>
        <v>3652182977.2630649</v>
      </c>
      <c r="E29" s="118">
        <f>'GOS RBay'!M33</f>
        <v>3200520327.489428</v>
      </c>
      <c r="F29" s="118">
        <f>'GOS Newcastle'!M33</f>
        <v>1311896627.9725089</v>
      </c>
      <c r="G29" s="118">
        <f>'GOS Port Shepstone'!M33</f>
        <v>1339334077.3900542</v>
      </c>
    </row>
    <row r="30" spans="1:7" hidden="1" x14ac:dyDescent="0.2">
      <c r="A30" t="str">
        <f>'GOS Durban'!A34</f>
        <v>2008q4</v>
      </c>
      <c r="B30" s="118">
        <f>'GOS Durban'!E34</f>
        <v>43258089881.261063</v>
      </c>
      <c r="C30" s="118">
        <f>'GOS Durban'!M34</f>
        <v>24359266094.055969</v>
      </c>
      <c r="D30" s="118">
        <f>'GOS PMB'!M34</f>
        <v>3527300106.6521277</v>
      </c>
      <c r="E30" s="118">
        <f>'GOS RBay'!M34</f>
        <v>2710541476.8068371</v>
      </c>
      <c r="F30" s="118">
        <f>'GOS Newcastle'!M34</f>
        <v>1261232272.0477786</v>
      </c>
      <c r="G30" s="118">
        <f>'GOS Port Shepstone'!M34</f>
        <v>1407327078.3592741</v>
      </c>
    </row>
    <row r="31" spans="1:7" hidden="1" x14ac:dyDescent="0.2">
      <c r="A31" t="str">
        <f>'GOS Durban'!A35</f>
        <v>2009q1</v>
      </c>
      <c r="B31" s="118">
        <f>'GOS Durban'!E35</f>
        <v>44861111296.90004</v>
      </c>
      <c r="C31" s="118">
        <f>'GOS Durban'!M35</f>
        <v>25345825518.324463</v>
      </c>
      <c r="D31" s="118">
        <f>'GOS PMB'!M35</f>
        <v>3598774742.9163609</v>
      </c>
      <c r="E31" s="118">
        <f>'GOS RBay'!M35</f>
        <v>2522960642.0450954</v>
      </c>
      <c r="F31" s="118">
        <f>'GOS Newcastle'!M35</f>
        <v>1245279772.6214955</v>
      </c>
      <c r="G31" s="118">
        <f>'GOS Port Shepstone'!M35</f>
        <v>1438566827.5759997</v>
      </c>
    </row>
    <row r="32" spans="1:7" hidden="1" x14ac:dyDescent="0.2">
      <c r="A32" t="str">
        <f>'GOS Durban'!A36</f>
        <v>2009q2</v>
      </c>
      <c r="B32" s="118">
        <f>'GOS Durban'!E36</f>
        <v>48709842996.516998</v>
      </c>
      <c r="C32" s="118">
        <f>'GOS Durban'!M36</f>
        <v>27465827909.933197</v>
      </c>
      <c r="D32" s="118">
        <f>'GOS PMB'!M36</f>
        <v>4043084793.9975362</v>
      </c>
      <c r="E32" s="118">
        <f>'GOS RBay'!M36</f>
        <v>2749326082.6381812</v>
      </c>
      <c r="F32" s="118">
        <f>'GOS Newcastle'!M36</f>
        <v>1437924157.756397</v>
      </c>
      <c r="G32" s="118">
        <f>'GOS Port Shepstone'!M36</f>
        <v>1545968458.9155638</v>
      </c>
    </row>
    <row r="33" spans="1:7" hidden="1" x14ac:dyDescent="0.2">
      <c r="A33" t="str">
        <f>'GOS Durban'!A37</f>
        <v>2009q3</v>
      </c>
      <c r="B33" s="118">
        <f>'GOS Durban'!E37</f>
        <v>47627230999.934998</v>
      </c>
      <c r="C33" s="118">
        <f>'GOS Durban'!M37</f>
        <v>26845848886.382191</v>
      </c>
      <c r="D33" s="118">
        <f>'GOS PMB'!M37</f>
        <v>3926186549.1300454</v>
      </c>
      <c r="E33" s="118">
        <f>'GOS RBay'!M37</f>
        <v>2813826779.9281993</v>
      </c>
      <c r="F33" s="118">
        <f>'GOS Newcastle'!M37</f>
        <v>1341166399.7945571</v>
      </c>
      <c r="G33" s="118">
        <f>'GOS Port Shepstone'!M37</f>
        <v>1499414050.0486677</v>
      </c>
    </row>
    <row r="34" spans="1:7" hidden="1" x14ac:dyDescent="0.2">
      <c r="A34" t="str">
        <f>'GOS Durban'!A38</f>
        <v>2009q4</v>
      </c>
      <c r="B34" s="118">
        <f>'GOS Durban'!E38</f>
        <v>45143112236.766037</v>
      </c>
      <c r="C34" s="118">
        <f>'GOS Durban'!M38</f>
        <v>25246267339.340988</v>
      </c>
      <c r="D34" s="118">
        <f>'GOS PMB'!M38</f>
        <v>4134145699.2760425</v>
      </c>
      <c r="E34" s="118">
        <f>'GOS RBay'!M38</f>
        <v>2676590333.7673106</v>
      </c>
      <c r="F34" s="118">
        <f>'GOS Newcastle'!M38</f>
        <v>1260490840.5513275</v>
      </c>
      <c r="G34" s="118">
        <f>'GOS Port Shepstone'!M38</f>
        <v>1405820478.5731227</v>
      </c>
    </row>
    <row r="35" spans="1:7" hidden="1" x14ac:dyDescent="0.2">
      <c r="A35" t="str">
        <f>'GOS Durban'!A39</f>
        <v>2010q1</v>
      </c>
      <c r="B35" s="118">
        <f>'GOS Durban'!E39</f>
        <v>47019954693.176888</v>
      </c>
      <c r="C35" s="118">
        <f>'GOS Durban'!M39</f>
        <v>26985204745.020653</v>
      </c>
      <c r="D35" s="118">
        <f>'GOS PMB'!M39</f>
        <v>3800584026.081171</v>
      </c>
      <c r="E35" s="118">
        <f>'GOS RBay'!M39</f>
        <v>2840865633.9588547</v>
      </c>
      <c r="F35" s="118">
        <f>'GOS Newcastle'!M39</f>
        <v>1326313448.4329824</v>
      </c>
      <c r="G35" s="118">
        <f>'GOS Port Shepstone'!M39</f>
        <v>1441735231.5556684</v>
      </c>
    </row>
    <row r="36" spans="1:7" hidden="1" x14ac:dyDescent="0.2">
      <c r="A36" t="str">
        <f>'GOS Durban'!A40</f>
        <v>2010q2</v>
      </c>
      <c r="B36" s="118">
        <f>'GOS Durban'!E40</f>
        <v>52777992859.577255</v>
      </c>
      <c r="C36" s="118">
        <f>'GOS Durban'!M40</f>
        <v>30288159716.944504</v>
      </c>
      <c r="D36" s="118">
        <f>'GOS PMB'!M40</f>
        <v>4205489664.1480851</v>
      </c>
      <c r="E36" s="118">
        <f>'GOS RBay'!M40</f>
        <v>3285672933.5796018</v>
      </c>
      <c r="F36" s="118">
        <f>'GOS Newcastle'!M40</f>
        <v>1503026109.7495992</v>
      </c>
      <c r="G36" s="118">
        <f>'GOS Port Shepstone'!M40</f>
        <v>1591885838.1936481</v>
      </c>
    </row>
    <row r="37" spans="1:7" hidden="1" x14ac:dyDescent="0.2">
      <c r="A37" t="str">
        <f>'GOS Durban'!A41</f>
        <v>2010q3</v>
      </c>
      <c r="B37" s="118">
        <f>'GOS Durban'!E41</f>
        <v>50078393592.583565</v>
      </c>
      <c r="C37" s="118">
        <f>'GOS Durban'!M41</f>
        <v>28659395609.369549</v>
      </c>
      <c r="D37" s="118">
        <f>'GOS PMB'!M41</f>
        <v>4007147825.4109926</v>
      </c>
      <c r="E37" s="118">
        <f>'GOS RBay'!M41</f>
        <v>3151518011.8904042</v>
      </c>
      <c r="F37" s="118">
        <f>'GOS Newcastle'!M41</f>
        <v>1406817301.3891199</v>
      </c>
      <c r="G37" s="118">
        <f>'GOS Port Shepstone'!M41</f>
        <v>1508506668.2389116</v>
      </c>
    </row>
    <row r="38" spans="1:7" hidden="1" x14ac:dyDescent="0.2">
      <c r="A38" t="str">
        <f>'GOS Durban'!A42</f>
        <v>2010q4</v>
      </c>
      <c r="B38" s="118">
        <f>'GOS Durban'!E42</f>
        <v>48027497193.975868</v>
      </c>
      <c r="C38" s="118">
        <f>'GOS Durban'!M42</f>
        <v>27130723805.571476</v>
      </c>
      <c r="D38" s="118">
        <f>'GOS PMB'!M42</f>
        <v>4057240553.0927558</v>
      </c>
      <c r="E38" s="118">
        <f>'GOS RBay'!M42</f>
        <v>2944439131.1658616</v>
      </c>
      <c r="F38" s="118">
        <f>'GOS Newcastle'!M42</f>
        <v>1367616642.162499</v>
      </c>
      <c r="G38" s="118">
        <f>'GOS Port Shepstone'!M42</f>
        <v>1508257466.5248268</v>
      </c>
    </row>
    <row r="39" spans="1:7" hidden="1" x14ac:dyDescent="0.2">
      <c r="A39" t="str">
        <f>'GOS Durban'!A43</f>
        <v>2011q1</v>
      </c>
      <c r="B39" s="118">
        <f>'GOS Durban'!E43</f>
        <v>49552504949.3675</v>
      </c>
      <c r="C39" s="118">
        <f>'GOS Durban'!M43</f>
        <v>28464666625.334309</v>
      </c>
      <c r="D39" s="118">
        <f>'GOS PMB'!M43</f>
        <v>4013815916.3009548</v>
      </c>
      <c r="E39" s="118">
        <f>'GOS RBay'!M43</f>
        <v>2968229556.0877409</v>
      </c>
      <c r="F39" s="118">
        <f>'GOS Newcastle'!M43</f>
        <v>1395412211.327343</v>
      </c>
      <c r="G39" s="118">
        <f>'GOS Port Shepstone'!M43</f>
        <v>1521449582.8229337</v>
      </c>
    </row>
    <row r="40" spans="1:7" hidden="1" x14ac:dyDescent="0.2">
      <c r="A40" t="str">
        <f>'GOS Durban'!A44</f>
        <v>2011q2</v>
      </c>
      <c r="B40" s="118">
        <f>'GOS Durban'!E44</f>
        <v>56197507286.387451</v>
      </c>
      <c r="C40" s="118">
        <f>'GOS Durban'!M44</f>
        <v>32279458663.039356</v>
      </c>
      <c r="D40" s="118">
        <f>'GOS PMB'!M44</f>
        <v>4466159669.1047449</v>
      </c>
      <c r="E40" s="118">
        <f>'GOS RBay'!M44</f>
        <v>3503864092.5268369</v>
      </c>
      <c r="F40" s="118">
        <f>'GOS Newcastle'!M44</f>
        <v>1602829428.8305871</v>
      </c>
      <c r="G40" s="118">
        <f>'GOS Port Shepstone'!M44</f>
        <v>1687990714.8413668</v>
      </c>
    </row>
    <row r="41" spans="1:7" hidden="1" x14ac:dyDescent="0.2">
      <c r="A41" t="str">
        <f>'GOS Durban'!A45</f>
        <v>2011q3</v>
      </c>
      <c r="B41" s="118">
        <f>'GOS Durban'!E45</f>
        <v>55482307015.808723</v>
      </c>
      <c r="C41" s="118">
        <f>'GOS Durban'!M45</f>
        <v>31751181860.217831</v>
      </c>
      <c r="D41" s="118">
        <f>'GOS PMB'!M45</f>
        <v>4434092761.7107325</v>
      </c>
      <c r="E41" s="118">
        <f>'GOS RBay'!M45</f>
        <v>3509360650.3256264</v>
      </c>
      <c r="F41" s="118">
        <f>'GOS Newcastle'!M45</f>
        <v>1553878084.1750114</v>
      </c>
      <c r="G41" s="118">
        <f>'GOS Port Shepstone'!M45</f>
        <v>1663621858.1599357</v>
      </c>
    </row>
    <row r="42" spans="1:7" hidden="1" x14ac:dyDescent="0.2">
      <c r="A42" t="str">
        <f>'GOS Durban'!A46</f>
        <v>2011q4</v>
      </c>
      <c r="B42" s="118">
        <f>'GOS Durban'!E46</f>
        <v>52592099285.168686</v>
      </c>
      <c r="C42" s="118">
        <f>'GOS Durban'!M46</f>
        <v>29578920312.472404</v>
      </c>
      <c r="D42" s="118">
        <f>'GOS PMB'!M46</f>
        <v>4515854445.0188837</v>
      </c>
      <c r="E42" s="118">
        <f>'GOS RBay'!M46</f>
        <v>3212646993.9392452</v>
      </c>
      <c r="F42" s="118">
        <f>'GOS Newcastle'!M46</f>
        <v>1499817888.7476232</v>
      </c>
      <c r="G42" s="118">
        <f>'GOS Port Shepstone'!M46</f>
        <v>1666796607.7198925</v>
      </c>
    </row>
    <row r="43" spans="1:7" hidden="1" x14ac:dyDescent="0.2">
      <c r="A43" t="str">
        <f>'GOS Durban'!A47</f>
        <v>2012q1</v>
      </c>
      <c r="B43" s="118">
        <f>'GOS Durban'!E47</f>
        <v>53455102932.487915</v>
      </c>
      <c r="C43" s="118">
        <f>'GOS Durban'!M47</f>
        <v>30528715976.693401</v>
      </c>
      <c r="D43" s="118">
        <f>'GOS PMB'!M47</f>
        <v>4312950313.7540579</v>
      </c>
      <c r="E43" s="118">
        <f>'GOS RBay'!M47</f>
        <v>3145981849.8087955</v>
      </c>
      <c r="F43" s="118">
        <f>'GOS Newcastle'!M47</f>
        <v>1498993222.2517033</v>
      </c>
      <c r="G43" s="118">
        <f>'GOS Port Shepstone'!M47</f>
        <v>1664825525.8255157</v>
      </c>
    </row>
    <row r="44" spans="1:7" hidden="1" x14ac:dyDescent="0.2">
      <c r="A44" t="str">
        <f>'GOS Durban'!A48</f>
        <v>2012q2</v>
      </c>
      <c r="B44" s="118">
        <f>'GOS Durban'!E48</f>
        <v>60670504092.945602</v>
      </c>
      <c r="C44" s="118">
        <f>'GOS Durban'!M48</f>
        <v>34625419605.856194</v>
      </c>
      <c r="D44" s="118">
        <f>'GOS PMB'!M48</f>
        <v>4897295605.6484756</v>
      </c>
      <c r="E44" s="118">
        <f>'GOS RBay'!M48</f>
        <v>3661396766.559237</v>
      </c>
      <c r="F44" s="118">
        <f>'GOS Newcastle'!M48</f>
        <v>1749733939.8476138</v>
      </c>
      <c r="G44" s="118">
        <f>'GOS Port Shepstone'!M48</f>
        <v>1859287968.1751764</v>
      </c>
    </row>
    <row r="45" spans="1:7" hidden="1" x14ac:dyDescent="0.2">
      <c r="A45" t="str">
        <f>'GOS Durban'!A49</f>
        <v>2012q3</v>
      </c>
      <c r="B45" s="118">
        <f>'GOS Durban'!E49</f>
        <v>58077736377.812698</v>
      </c>
      <c r="C45" s="118">
        <f>'GOS Durban'!M49</f>
        <v>33070090293.531467</v>
      </c>
      <c r="D45" s="118">
        <f>'GOS PMB'!M49</f>
        <v>4692144675.0508604</v>
      </c>
      <c r="E45" s="118">
        <f>'GOS RBay'!M49</f>
        <v>3586567155.3754268</v>
      </c>
      <c r="F45" s="118">
        <f>'GOS Newcastle'!M49</f>
        <v>1631184616.9791629</v>
      </c>
      <c r="G45" s="118">
        <f>'GOS Port Shepstone'!M49</f>
        <v>1773111681.3441079</v>
      </c>
    </row>
    <row r="46" spans="1:7" hidden="1" x14ac:dyDescent="0.2">
      <c r="A46" t="str">
        <f>'GOS Durban'!A50</f>
        <v>2012q4</v>
      </c>
      <c r="B46" s="118">
        <f>'GOS Durban'!E50</f>
        <v>55386951502.526268</v>
      </c>
      <c r="C46" s="118">
        <f>'GOS Durban'!M50</f>
        <v>31138004449.242973</v>
      </c>
      <c r="D46" s="118">
        <f>'GOS PMB'!M50</f>
        <v>4835682496.9721947</v>
      </c>
      <c r="E46" s="118">
        <f>'GOS RBay'!M50</f>
        <v>3354320534.9434042</v>
      </c>
      <c r="F46" s="118">
        <f>'GOS Newcastle'!M50</f>
        <v>1567741325.9822218</v>
      </c>
      <c r="G46" s="118">
        <f>'GOS Port Shepstone'!M50</f>
        <v>1739858606.5697796</v>
      </c>
    </row>
    <row r="47" spans="1:7" hidden="1" x14ac:dyDescent="0.2">
      <c r="A47" t="str">
        <f>'GOS Durban'!A51</f>
        <v>2013q1</v>
      </c>
      <c r="B47" s="118">
        <f>'GOS Durban'!E51</f>
        <v>57374812452.903831</v>
      </c>
      <c r="C47" s="118">
        <f>'GOS Durban'!M51</f>
        <v>32884442066.862568</v>
      </c>
      <c r="D47" s="118">
        <f>'GOS PMB'!M51</f>
        <v>4638065994.1737633</v>
      </c>
      <c r="E47" s="118">
        <f>'GOS RBay'!M51</f>
        <v>3426649140.9401894</v>
      </c>
      <c r="F47" s="118">
        <f>'GOS Newcastle'!M51</f>
        <v>1614332774.5869067</v>
      </c>
      <c r="G47" s="118">
        <f>'GOS Port Shepstone'!M51</f>
        <v>1769254802.4480402</v>
      </c>
    </row>
    <row r="48" spans="1:7" hidden="1" x14ac:dyDescent="0.2">
      <c r="A48" t="str">
        <f>'GOS Durban'!A52</f>
        <v>2013q2</v>
      </c>
      <c r="B48" s="118">
        <f>'GOS Durban'!E52</f>
        <v>65686281234.236198</v>
      </c>
      <c r="C48" s="118">
        <f>'GOS Durban'!M52</f>
        <v>37637893763.577225</v>
      </c>
      <c r="D48" s="118">
        <f>'GOS PMB'!M52</f>
        <v>5252159932.856883</v>
      </c>
      <c r="E48" s="118">
        <f>'GOS RBay'!M52</f>
        <v>4049615731.1387835</v>
      </c>
      <c r="F48" s="118">
        <f>'GOS Newcastle'!M52</f>
        <v>1879494242.9780903</v>
      </c>
      <c r="G48" s="118">
        <f>'GOS Port Shepstone'!M52</f>
        <v>1989075713.3979745</v>
      </c>
    </row>
    <row r="49" spans="1:7" hidden="1" x14ac:dyDescent="0.2">
      <c r="A49" t="str">
        <f>'GOS Durban'!A53</f>
        <v>2013q3</v>
      </c>
      <c r="B49" s="118">
        <f>'GOS Durban'!E53</f>
        <v>63160938397.374947</v>
      </c>
      <c r="C49" s="118">
        <f>'GOS Durban'!M53</f>
        <v>36085470231.524986</v>
      </c>
      <c r="D49" s="118">
        <f>'GOS PMB'!M53</f>
        <v>5068187470.1792631</v>
      </c>
      <c r="E49" s="118">
        <f>'GOS RBay'!M53</f>
        <v>3956783835.8291154</v>
      </c>
      <c r="F49" s="118">
        <f>'GOS Newcastle'!M53</f>
        <v>1772406711.1505296</v>
      </c>
      <c r="G49" s="118">
        <f>'GOS Port Shepstone'!M53</f>
        <v>1908252047.3641515</v>
      </c>
    </row>
    <row r="50" spans="1:7" hidden="1" x14ac:dyDescent="0.2">
      <c r="A50" t="str">
        <f>'GOS Durban'!A54</f>
        <v>2013q4</v>
      </c>
      <c r="B50" s="118">
        <f>'GOS Durban'!E54</f>
        <v>60154874215.805931</v>
      </c>
      <c r="C50" s="118">
        <f>'GOS Durban'!M54</f>
        <v>33877449126.950306</v>
      </c>
      <c r="D50" s="118">
        <f>'GOS PMB'!M54</f>
        <v>5166308052.903389</v>
      </c>
      <c r="E50" s="118">
        <f>'GOS RBay'!M54</f>
        <v>3668545849.6597242</v>
      </c>
      <c r="F50" s="118">
        <f>'GOS Newcastle'!M54</f>
        <v>1710381114.5127511</v>
      </c>
      <c r="G50" s="118">
        <f>'GOS Port Shepstone'!M54</f>
        <v>1895073801.7129879</v>
      </c>
    </row>
    <row r="51" spans="1:7" hidden="1" x14ac:dyDescent="0.2">
      <c r="A51" t="str">
        <f>'GOS Durban'!A55</f>
        <v>2014q1</v>
      </c>
      <c r="B51" s="118">
        <f>'GOS Durban'!E55</f>
        <v>63764341303.80304</v>
      </c>
      <c r="C51" s="118">
        <f>'GOS Durban'!M55</f>
        <v>36530487696.854675</v>
      </c>
      <c r="D51" s="118">
        <f>'GOS PMB'!M55</f>
        <v>5154770791.3405437</v>
      </c>
      <c r="E51" s="118">
        <f>'GOS RBay'!M55</f>
        <v>3793498207.3699398</v>
      </c>
      <c r="F51" s="118">
        <f>'GOS Newcastle'!M55</f>
        <v>1792606599.5199552</v>
      </c>
      <c r="G51" s="118">
        <f>'GOS Port Shepstone'!M55</f>
        <v>1969998128.5881741</v>
      </c>
    </row>
    <row r="52" spans="1:7" hidden="1" x14ac:dyDescent="0.2">
      <c r="A52" t="str">
        <f>'GOS Durban'!A56</f>
        <v>2014q2</v>
      </c>
      <c r="B52" s="118">
        <f>'GOS Durban'!E56</f>
        <v>70620120770.702454</v>
      </c>
      <c r="C52" s="118">
        <f>'GOS Durban'!M56</f>
        <v>40444152238.228249</v>
      </c>
      <c r="D52" s="118">
        <f>'GOS PMB'!M56</f>
        <v>5653148970.3348694</v>
      </c>
      <c r="E52" s="118">
        <f>'GOS RBay'!M56</f>
        <v>4339579074.7015686</v>
      </c>
      <c r="F52" s="118">
        <f>'GOS Newcastle'!M56</f>
        <v>2023843159.111109</v>
      </c>
      <c r="G52" s="118">
        <f>'GOS Port Shepstone'!M56</f>
        <v>2141293107.4232156</v>
      </c>
    </row>
    <row r="53" spans="1:7" hidden="1" x14ac:dyDescent="0.2">
      <c r="A53" t="str">
        <f>'GOS Durban'!A57</f>
        <v>2014q3</v>
      </c>
      <c r="B53" s="118">
        <f>'GOS Durban'!E57</f>
        <v>68205960136.86145</v>
      </c>
      <c r="C53" s="118">
        <f>'GOS Durban'!M57</f>
        <v>38945883999.997055</v>
      </c>
      <c r="D53" s="118">
        <f>'GOS PMB'!M57</f>
        <v>5478126273.3520584</v>
      </c>
      <c r="E53" s="118">
        <f>'GOS RBay'!M57</f>
        <v>4266340604.6170373</v>
      </c>
      <c r="F53" s="118">
        <f>'GOS Newcastle'!M57</f>
        <v>1913284374.5736485</v>
      </c>
      <c r="G53" s="118">
        <f>'GOS Port Shepstone'!M57</f>
        <v>2062712714.6828005</v>
      </c>
    </row>
    <row r="54" spans="1:7" hidden="1" x14ac:dyDescent="0.2">
      <c r="A54" t="str">
        <f>'GOS Durban'!A58</f>
        <v>2014q4</v>
      </c>
      <c r="B54" s="118">
        <f>'GOS Durban'!E58</f>
        <v>63719046472.098289</v>
      </c>
      <c r="C54" s="118">
        <f>'GOS Durban'!M58</f>
        <v>35847955304.301537</v>
      </c>
      <c r="D54" s="118">
        <f>'GOS PMB'!M58</f>
        <v>5502274396.5288086</v>
      </c>
      <c r="E54" s="118">
        <f>'GOS RBay'!M58</f>
        <v>3879060388.1333504</v>
      </c>
      <c r="F54" s="118">
        <f>'GOS Newcastle'!M58</f>
        <v>1810813272.4957514</v>
      </c>
      <c r="G54" s="118">
        <f>'GOS Port Shepstone'!M58</f>
        <v>2009463891.0768385</v>
      </c>
    </row>
    <row r="55" spans="1:7" hidden="1" x14ac:dyDescent="0.2">
      <c r="A55" t="str">
        <f>'GOS Durban'!A59</f>
        <v>2015q1</v>
      </c>
      <c r="B55" s="118">
        <f>'GOS Durban'!E59</f>
        <v>66237039405.194199</v>
      </c>
      <c r="C55" s="118">
        <f>'GOS Durban'!M59</f>
        <v>37913177159.298843</v>
      </c>
      <c r="D55" s="118">
        <f>'GOS PMB'!M59</f>
        <v>5351126642.9875908</v>
      </c>
      <c r="E55" s="118">
        <f>'GOS RBay'!M59</f>
        <v>3931591905.8145642</v>
      </c>
      <c r="F55" s="118">
        <f>'GOS Newcastle'!M59</f>
        <v>1861077629.7207046</v>
      </c>
      <c r="G55" s="118">
        <f>'GOS Port Shepstone'!M59</f>
        <v>2050613458.8859487</v>
      </c>
    </row>
    <row r="56" spans="1:7" hidden="1" x14ac:dyDescent="0.2">
      <c r="A56" t="str">
        <f>'GOS Durban'!A60</f>
        <v>2015q2</v>
      </c>
      <c r="B56" s="118">
        <f>'GOS Durban'!E60</f>
        <v>71993767138.354996</v>
      </c>
      <c r="C56" s="118">
        <f>'GOS Durban'!M60</f>
        <v>41190212641.527924</v>
      </c>
      <c r="D56" s="118">
        <f>'GOS PMB'!M60</f>
        <v>5776969748.1827106</v>
      </c>
      <c r="E56" s="118">
        <f>'GOS RBay'!M60</f>
        <v>4402403248.3460503</v>
      </c>
      <c r="F56" s="118">
        <f>'GOS Newcastle'!M60</f>
        <v>2066492370.4803855</v>
      </c>
      <c r="G56" s="118">
        <f>'GOS Port Shepstone'!M60</f>
        <v>2189772085.0480962</v>
      </c>
    </row>
    <row r="57" spans="1:7" hidden="1" x14ac:dyDescent="0.2">
      <c r="A57" t="str">
        <f>'GOS Durban'!A61</f>
        <v>2015q3</v>
      </c>
      <c r="B57" s="118">
        <f>'GOS Durban'!E61</f>
        <v>68971200449.753662</v>
      </c>
      <c r="C57" s="118">
        <f>'GOS Durban'!M61</f>
        <v>39353602759.438362</v>
      </c>
      <c r="D57" s="118">
        <f>'GOS PMB'!M61</f>
        <v>5548747131.7723188</v>
      </c>
      <c r="E57" s="118">
        <f>'GOS RBay'!M61</f>
        <v>4298089838.7325506</v>
      </c>
      <c r="F57" s="118">
        <f>'GOS Newcastle'!M61</f>
        <v>1935781456.3735573</v>
      </c>
      <c r="G57" s="118">
        <f>'GOS Port Shepstone'!M61</f>
        <v>2091779685.4009702</v>
      </c>
    </row>
    <row r="58" spans="1:7" hidden="1" x14ac:dyDescent="0.2">
      <c r="A58" t="str">
        <f>'GOS Durban'!A62</f>
        <v>2015q4</v>
      </c>
      <c r="B58" s="118">
        <f>'GOS Durban'!E62</f>
        <v>65064553671.632942</v>
      </c>
      <c r="C58" s="118">
        <f>'GOS Durban'!M62</f>
        <v>36608674452.693993</v>
      </c>
      <c r="D58" s="118">
        <f>'GOS PMB'!M62</f>
        <v>5629012462.3049326</v>
      </c>
      <c r="E58" s="118">
        <f>'GOS RBay'!M62</f>
        <v>3956448530.1776786</v>
      </c>
      <c r="F58" s="118">
        <f>'GOS Newcastle'!M62</f>
        <v>1846898976.8035376</v>
      </c>
      <c r="G58" s="118">
        <f>'GOS Port Shepstone'!M62</f>
        <v>2048499983.2804744</v>
      </c>
    </row>
    <row r="59" spans="1:7" hidden="1" x14ac:dyDescent="0.2">
      <c r="A59" t="str">
        <f>'GOS Durban'!A63</f>
        <v>2016q1</v>
      </c>
      <c r="B59" s="118">
        <f>'GOS Durban'!E63</f>
        <v>69606599042.275208</v>
      </c>
      <c r="C59" s="118">
        <f>'GOS Durban'!M63</f>
        <v>39871493296.548439</v>
      </c>
      <c r="D59" s="118">
        <f>'GOS PMB'!M63</f>
        <v>5625756307.516242</v>
      </c>
      <c r="E59" s="118">
        <f>'GOS RBay'!M63</f>
        <v>4143281617.2376447</v>
      </c>
      <c r="F59" s="118">
        <f>'GOS Newcastle'!M63</f>
        <v>1957032231.0239024</v>
      </c>
      <c r="G59" s="118">
        <f>'GOS Port Shepstone'!M63</f>
        <v>2150623014.7670298</v>
      </c>
    </row>
    <row r="60" spans="1:7" hidden="1" x14ac:dyDescent="0.2"/>
    <row r="61" spans="1:7" hidden="1" x14ac:dyDescent="0.2">
      <c r="A61" t="str">
        <f>A3</f>
        <v>2002q1</v>
      </c>
      <c r="B61" s="10">
        <f>SUM(C61:G61)</f>
        <v>77.350554445691799</v>
      </c>
      <c r="C61" s="10">
        <f>C3/$B3*100</f>
        <v>57.233512297785914</v>
      </c>
      <c r="D61" s="10">
        <f>D3/$B3*100</f>
        <v>8.0312874696944938</v>
      </c>
      <c r="E61" s="10">
        <f>E3/$B3*100</f>
        <v>6.1971102669503102</v>
      </c>
      <c r="F61" s="10">
        <f>F3/$B3*100</f>
        <v>2.8349008635733575</v>
      </c>
      <c r="G61" s="10">
        <f>G3/$B3*100</f>
        <v>3.0537435476877364</v>
      </c>
    </row>
    <row r="62" spans="1:7" hidden="1" x14ac:dyDescent="0.2">
      <c r="A62" t="str">
        <f>A4</f>
        <v>2002q2</v>
      </c>
      <c r="B62" s="10">
        <f t="shared" ref="B62:B85" si="0">SUM(C62:G62)</f>
        <v>77.350554445691799</v>
      </c>
      <c r="C62" s="10">
        <f>C4/$B4*100</f>
        <v>57.233512297785914</v>
      </c>
      <c r="D62" s="10">
        <f>D4/$B4*100</f>
        <v>8.0312874696944938</v>
      </c>
      <c r="E62" s="10">
        <f>E4/$B4*100</f>
        <v>6.1971102669503102</v>
      </c>
      <c r="F62" s="10">
        <f>F4/$B4*100</f>
        <v>2.8349008635733579</v>
      </c>
      <c r="G62" s="10">
        <f>G4/$B4*100</f>
        <v>3.0537435476877364</v>
      </c>
    </row>
    <row r="63" spans="1:7" hidden="1" x14ac:dyDescent="0.2">
      <c r="A63" t="str">
        <f>A5</f>
        <v>2002q3</v>
      </c>
      <c r="B63" s="10">
        <f t="shared" si="0"/>
        <v>77.350554445691799</v>
      </c>
      <c r="C63" s="10">
        <f>C5/$B5*100</f>
        <v>57.233512297785914</v>
      </c>
      <c r="D63" s="10">
        <f>D5/$B5*100</f>
        <v>8.0312874696944938</v>
      </c>
      <c r="E63" s="10">
        <f>E5/$B5*100</f>
        <v>6.1971102669503102</v>
      </c>
      <c r="F63" s="10">
        <f>F5/$B5*100</f>
        <v>2.8349008635733579</v>
      </c>
      <c r="G63" s="10">
        <f>G5/$B5*100</f>
        <v>3.0537435476877364</v>
      </c>
    </row>
    <row r="64" spans="1:7" hidden="1" x14ac:dyDescent="0.2">
      <c r="A64" t="str">
        <f>A6</f>
        <v>2002q4</v>
      </c>
      <c r="B64" s="10">
        <f t="shared" si="0"/>
        <v>77.350554445691799</v>
      </c>
      <c r="C64" s="10">
        <f>C6/$B6*100</f>
        <v>57.233512297785914</v>
      </c>
      <c r="D64" s="10">
        <f>D6/$B6*100</f>
        <v>8.0312874696944938</v>
      </c>
      <c r="E64" s="10">
        <f>E6/$B6*100</f>
        <v>6.1971102669503102</v>
      </c>
      <c r="F64" s="10">
        <f>F6/$B6*100</f>
        <v>2.8349008635733579</v>
      </c>
      <c r="G64" s="10">
        <f>G6/$B6*100</f>
        <v>3.0537435476877364</v>
      </c>
    </row>
    <row r="65" spans="1:7" hidden="1" x14ac:dyDescent="0.2">
      <c r="A65" t="str">
        <f>A7</f>
        <v>2003q1</v>
      </c>
      <c r="B65" s="10">
        <f t="shared" si="0"/>
        <v>77.350554445691799</v>
      </c>
      <c r="C65" s="10">
        <f>C7/$B7*100</f>
        <v>57.233512297785914</v>
      </c>
      <c r="D65" s="10">
        <f>D7/$B7*100</f>
        <v>8.0312874696944938</v>
      </c>
      <c r="E65" s="10">
        <f>E7/$B7*100</f>
        <v>6.1971102669503102</v>
      </c>
      <c r="F65" s="10">
        <f>F7/$B7*100</f>
        <v>2.8349008635733579</v>
      </c>
      <c r="G65" s="10">
        <f>G7/$B7*100</f>
        <v>3.0537435476877364</v>
      </c>
    </row>
    <row r="66" spans="1:7" hidden="1" x14ac:dyDescent="0.2">
      <c r="A66" t="str">
        <f>A8</f>
        <v>2003q2</v>
      </c>
      <c r="B66" s="10">
        <f t="shared" si="0"/>
        <v>77.350554445691799</v>
      </c>
      <c r="C66" s="10">
        <f>C8/$B8*100</f>
        <v>57.233512297785914</v>
      </c>
      <c r="D66" s="10">
        <f>D8/$B8*100</f>
        <v>8.0312874696944938</v>
      </c>
      <c r="E66" s="10">
        <f>E8/$B8*100</f>
        <v>6.1971102669503102</v>
      </c>
      <c r="F66" s="10">
        <f>F8/$B8*100</f>
        <v>2.8349008635733579</v>
      </c>
      <c r="G66" s="10">
        <f>G8/$B8*100</f>
        <v>3.0537435476877364</v>
      </c>
    </row>
    <row r="67" spans="1:7" hidden="1" x14ac:dyDescent="0.2">
      <c r="A67" t="str">
        <f>A9</f>
        <v>2003q3</v>
      </c>
      <c r="B67" s="10">
        <f t="shared" si="0"/>
        <v>77.350554445691799</v>
      </c>
      <c r="C67" s="10">
        <f>C9/$B9*100</f>
        <v>57.233512297785914</v>
      </c>
      <c r="D67" s="10">
        <f>D9/$B9*100</f>
        <v>8.0312874696944938</v>
      </c>
      <c r="E67" s="10">
        <f>E9/$B9*100</f>
        <v>6.1971102669503102</v>
      </c>
      <c r="F67" s="10">
        <f>F9/$B9*100</f>
        <v>2.8349008635733579</v>
      </c>
      <c r="G67" s="10">
        <f>G9/$B9*100</f>
        <v>3.0537435476877364</v>
      </c>
    </row>
    <row r="68" spans="1:7" hidden="1" x14ac:dyDescent="0.2">
      <c r="A68" t="str">
        <f>A10</f>
        <v>2003q4</v>
      </c>
      <c r="B68" s="10">
        <f t="shared" si="0"/>
        <v>77.350554445691799</v>
      </c>
      <c r="C68" s="10">
        <f>C10/$B10*100</f>
        <v>57.233512297785914</v>
      </c>
      <c r="D68" s="10">
        <f>D10/$B10*100</f>
        <v>8.0312874696944938</v>
      </c>
      <c r="E68" s="10">
        <f>E10/$B10*100</f>
        <v>6.1971102669503102</v>
      </c>
      <c r="F68" s="10">
        <f>F10/$B10*100</f>
        <v>2.8349008635733579</v>
      </c>
      <c r="G68" s="10">
        <f>G10/$B10*100</f>
        <v>3.0537435476877364</v>
      </c>
    </row>
    <row r="69" spans="1:7" hidden="1" x14ac:dyDescent="0.2">
      <c r="A69" t="str">
        <f>A11</f>
        <v>2004q1</v>
      </c>
      <c r="B69" s="10">
        <f t="shared" si="0"/>
        <v>77.350554445691799</v>
      </c>
      <c r="C69" s="10">
        <f>C11/$B11*100</f>
        <v>57.233512297785914</v>
      </c>
      <c r="D69" s="10">
        <f>D11/$B11*100</f>
        <v>8.0312874696944938</v>
      </c>
      <c r="E69" s="10">
        <f>E11/$B11*100</f>
        <v>6.1971102669503093</v>
      </c>
      <c r="F69" s="10">
        <f>F11/$B11*100</f>
        <v>2.8349008635733579</v>
      </c>
      <c r="G69" s="10">
        <f>G11/$B11*100</f>
        <v>3.0537435476877364</v>
      </c>
    </row>
    <row r="70" spans="1:7" hidden="1" x14ac:dyDescent="0.2">
      <c r="A70" t="str">
        <f>A12</f>
        <v>2004q2</v>
      </c>
      <c r="B70" s="10">
        <f t="shared" si="0"/>
        <v>77.350554445691799</v>
      </c>
      <c r="C70" s="10">
        <f>C12/$B12*100</f>
        <v>57.233512297785914</v>
      </c>
      <c r="D70" s="10">
        <f>D12/$B12*100</f>
        <v>8.0312874696944938</v>
      </c>
      <c r="E70" s="10">
        <f>E12/$B12*100</f>
        <v>6.1971102669503102</v>
      </c>
      <c r="F70" s="10">
        <f>F12/$B12*100</f>
        <v>2.8349008635733579</v>
      </c>
      <c r="G70" s="10">
        <f>G12/$B12*100</f>
        <v>3.0537435476877368</v>
      </c>
    </row>
    <row r="71" spans="1:7" hidden="1" x14ac:dyDescent="0.2">
      <c r="A71" t="str">
        <f>A13</f>
        <v>2004q3</v>
      </c>
      <c r="B71" s="10">
        <f t="shared" si="0"/>
        <v>77.350554445691799</v>
      </c>
      <c r="C71" s="10">
        <f>C13/$B13*100</f>
        <v>57.233512297785914</v>
      </c>
      <c r="D71" s="10">
        <f>D13/$B13*100</f>
        <v>8.0312874696944938</v>
      </c>
      <c r="E71" s="10">
        <f>E13/$B13*100</f>
        <v>6.1971102669503102</v>
      </c>
      <c r="F71" s="10">
        <f>F13/$B13*100</f>
        <v>2.8349008635733579</v>
      </c>
      <c r="G71" s="10">
        <f>G13/$B13*100</f>
        <v>3.0537435476877368</v>
      </c>
    </row>
    <row r="72" spans="1:7" hidden="1" x14ac:dyDescent="0.2">
      <c r="A72" t="str">
        <f>A14</f>
        <v>2004q4</v>
      </c>
      <c r="B72" s="10">
        <f t="shared" si="0"/>
        <v>77.350554445691799</v>
      </c>
      <c r="C72" s="10">
        <f>C14/$B14*100</f>
        <v>57.233512297785914</v>
      </c>
      <c r="D72" s="10">
        <f>D14/$B14*100</f>
        <v>8.0312874696944938</v>
      </c>
      <c r="E72" s="10">
        <f>E14/$B14*100</f>
        <v>6.1971102669503102</v>
      </c>
      <c r="F72" s="10">
        <f>F14/$B14*100</f>
        <v>2.8349008635733579</v>
      </c>
      <c r="G72" s="10">
        <f>G14/$B14*100</f>
        <v>3.0537435476877364</v>
      </c>
    </row>
    <row r="73" spans="1:7" hidden="1" x14ac:dyDescent="0.2">
      <c r="A73" t="str">
        <f>A15</f>
        <v>2005q1</v>
      </c>
      <c r="B73" s="10">
        <f t="shared" si="0"/>
        <v>77.350554445691799</v>
      </c>
      <c r="C73" s="10">
        <f>C15/$B15*100</f>
        <v>57.233512297785914</v>
      </c>
      <c r="D73" s="10">
        <f>D15/$B15*100</f>
        <v>8.0312874696944956</v>
      </c>
      <c r="E73" s="10">
        <f>E15/$B15*100</f>
        <v>6.1971102669503102</v>
      </c>
      <c r="F73" s="10">
        <f>F15/$B15*100</f>
        <v>2.8349008635733579</v>
      </c>
      <c r="G73" s="10">
        <f>G15/$B15*100</f>
        <v>3.0537435476877364</v>
      </c>
    </row>
    <row r="74" spans="1:7" hidden="1" x14ac:dyDescent="0.2">
      <c r="A74" t="str">
        <f>A16</f>
        <v>2005q2</v>
      </c>
      <c r="B74" s="10">
        <f t="shared" si="0"/>
        <v>77.350554445691799</v>
      </c>
      <c r="C74" s="10">
        <f>C16/$B16*100</f>
        <v>57.233512297785914</v>
      </c>
      <c r="D74" s="10">
        <f>D16/$B16*100</f>
        <v>8.0312874696944938</v>
      </c>
      <c r="E74" s="10">
        <f>E16/$B16*100</f>
        <v>6.1971102669503102</v>
      </c>
      <c r="F74" s="10">
        <f>F16/$B16*100</f>
        <v>2.8349008635733579</v>
      </c>
      <c r="G74" s="10">
        <f>G16/$B16*100</f>
        <v>3.0537435476877364</v>
      </c>
    </row>
    <row r="75" spans="1:7" hidden="1" x14ac:dyDescent="0.2">
      <c r="A75" t="str">
        <f>A17</f>
        <v>2005q3</v>
      </c>
      <c r="B75" s="10">
        <f t="shared" si="0"/>
        <v>77.350554445691799</v>
      </c>
      <c r="C75" s="10">
        <f>C17/$B17*100</f>
        <v>57.233512297785914</v>
      </c>
      <c r="D75" s="10">
        <f>D17/$B17*100</f>
        <v>8.0312874696944938</v>
      </c>
      <c r="E75" s="10">
        <f>E17/$B17*100</f>
        <v>6.1971102669503102</v>
      </c>
      <c r="F75" s="10">
        <f>F17/$B17*100</f>
        <v>2.8349008635733579</v>
      </c>
      <c r="G75" s="10">
        <f>G17/$B17*100</f>
        <v>3.0537435476877364</v>
      </c>
    </row>
    <row r="76" spans="1:7" hidden="1" x14ac:dyDescent="0.2">
      <c r="A76" t="str">
        <f>A18</f>
        <v>2005q4</v>
      </c>
      <c r="B76" s="10">
        <f t="shared" si="0"/>
        <v>77.350554445691799</v>
      </c>
      <c r="C76" s="10">
        <f>C18/$B18*100</f>
        <v>57.233512297785914</v>
      </c>
      <c r="D76" s="10">
        <f>D18/$B18*100</f>
        <v>8.0312874696944938</v>
      </c>
      <c r="E76" s="10">
        <f>E18/$B18*100</f>
        <v>6.1971102669503102</v>
      </c>
      <c r="F76" s="10">
        <f>F18/$B18*100</f>
        <v>2.8349008635733579</v>
      </c>
      <c r="G76" s="10">
        <f>G18/$B18*100</f>
        <v>3.0537435476877364</v>
      </c>
    </row>
    <row r="77" spans="1:7" hidden="1" x14ac:dyDescent="0.2">
      <c r="A77" t="str">
        <f>A19</f>
        <v>2006q1</v>
      </c>
      <c r="B77" s="10">
        <f t="shared" si="0"/>
        <v>77.350554445691799</v>
      </c>
      <c r="C77" s="10">
        <f>C19/$B19*100</f>
        <v>57.233512297785914</v>
      </c>
      <c r="D77" s="10">
        <f>D19/$B19*100</f>
        <v>8.0312874696944938</v>
      </c>
      <c r="E77" s="10">
        <f>E19/$B19*100</f>
        <v>6.1971102669503102</v>
      </c>
      <c r="F77" s="10">
        <f>F19/$B19*100</f>
        <v>2.8349008635733579</v>
      </c>
      <c r="G77" s="10">
        <f>G19/$B19*100</f>
        <v>3.0537435476877364</v>
      </c>
    </row>
    <row r="78" spans="1:7" hidden="1" x14ac:dyDescent="0.2">
      <c r="A78" t="str">
        <f>A20</f>
        <v>2006q2</v>
      </c>
      <c r="B78" s="10">
        <f t="shared" si="0"/>
        <v>77.350554445691799</v>
      </c>
      <c r="C78" s="10">
        <f>C20/$B20*100</f>
        <v>57.233512297785914</v>
      </c>
      <c r="D78" s="10">
        <f>D20/$B20*100</f>
        <v>8.0312874696944938</v>
      </c>
      <c r="E78" s="10">
        <f>E20/$B20*100</f>
        <v>6.1971102669503102</v>
      </c>
      <c r="F78" s="10">
        <f>F20/$B20*100</f>
        <v>2.8349008635733579</v>
      </c>
      <c r="G78" s="10">
        <f>G20/$B20*100</f>
        <v>3.0537435476877364</v>
      </c>
    </row>
    <row r="79" spans="1:7" hidden="1" x14ac:dyDescent="0.2">
      <c r="A79" t="str">
        <f>A21</f>
        <v>2006q3</v>
      </c>
      <c r="B79" s="10">
        <f t="shared" si="0"/>
        <v>77.350554445691799</v>
      </c>
      <c r="C79" s="10">
        <f>C21/$B21*100</f>
        <v>57.233512297785914</v>
      </c>
      <c r="D79" s="10">
        <f>D21/$B21*100</f>
        <v>8.0312874696944938</v>
      </c>
      <c r="E79" s="10">
        <f>E21/$B21*100</f>
        <v>6.1971102669503093</v>
      </c>
      <c r="F79" s="10">
        <f>F21/$B21*100</f>
        <v>2.8349008635733579</v>
      </c>
      <c r="G79" s="10">
        <f>G21/$B21*100</f>
        <v>3.0537435476877364</v>
      </c>
    </row>
    <row r="80" spans="1:7" hidden="1" x14ac:dyDescent="0.2">
      <c r="A80" t="str">
        <f>A22</f>
        <v>2006q4</v>
      </c>
      <c r="B80" s="10">
        <f t="shared" si="0"/>
        <v>77.350554445691799</v>
      </c>
      <c r="C80" s="10">
        <f>C22/$B22*100</f>
        <v>57.233512297785914</v>
      </c>
      <c r="D80" s="10">
        <f>D22/$B22*100</f>
        <v>8.0312874696944938</v>
      </c>
      <c r="E80" s="10">
        <f>E22/$B22*100</f>
        <v>6.1971102669503102</v>
      </c>
      <c r="F80" s="10">
        <f>F22/$B22*100</f>
        <v>2.8349008635733579</v>
      </c>
      <c r="G80" s="10">
        <f>G22/$B22*100</f>
        <v>3.0537435476877364</v>
      </c>
    </row>
    <row r="81" spans="1:7" hidden="1" x14ac:dyDescent="0.2">
      <c r="A81" t="str">
        <f>A23</f>
        <v>2007q1</v>
      </c>
      <c r="B81" s="10">
        <f t="shared" si="0"/>
        <v>77.350554445691799</v>
      </c>
      <c r="C81" s="10">
        <f>C23/$B23*100</f>
        <v>57.233512297785914</v>
      </c>
      <c r="D81" s="10">
        <f>D23/$B23*100</f>
        <v>8.0312874696944938</v>
      </c>
      <c r="E81" s="10">
        <f>E23/$B23*100</f>
        <v>6.1971102669503102</v>
      </c>
      <c r="F81" s="10">
        <f>F23/$B23*100</f>
        <v>2.8349008635733579</v>
      </c>
      <c r="G81" s="10">
        <f>G23/$B23*100</f>
        <v>3.0537435476877364</v>
      </c>
    </row>
    <row r="82" spans="1:7" hidden="1" x14ac:dyDescent="0.2">
      <c r="A82" t="str">
        <f>A24</f>
        <v>2007q2</v>
      </c>
      <c r="B82" s="10">
        <f t="shared" si="0"/>
        <v>77.350554445691799</v>
      </c>
      <c r="C82" s="10">
        <f>C24/$B24*100</f>
        <v>57.233512297785914</v>
      </c>
      <c r="D82" s="10">
        <f>D24/$B24*100</f>
        <v>8.0312874696944938</v>
      </c>
      <c r="E82" s="10">
        <f>E24/$B24*100</f>
        <v>6.1971102669503102</v>
      </c>
      <c r="F82" s="10">
        <f>F24/$B24*100</f>
        <v>2.8349008635733579</v>
      </c>
      <c r="G82" s="10">
        <f>G24/$B24*100</f>
        <v>3.0537435476877364</v>
      </c>
    </row>
    <row r="83" spans="1:7" hidden="1" x14ac:dyDescent="0.2">
      <c r="A83" t="str">
        <f>A25</f>
        <v>2007q3</v>
      </c>
      <c r="B83" s="10">
        <f t="shared" si="0"/>
        <v>77.350554445691799</v>
      </c>
      <c r="C83" s="10">
        <f>C25/$B25*100</f>
        <v>57.233512297785914</v>
      </c>
      <c r="D83" s="10">
        <f>D25/$B25*100</f>
        <v>8.0312874696944938</v>
      </c>
      <c r="E83" s="10">
        <f>E25/$B25*100</f>
        <v>6.1971102669503102</v>
      </c>
      <c r="F83" s="10">
        <f>F25/$B25*100</f>
        <v>2.8349008635733579</v>
      </c>
      <c r="G83" s="10">
        <f>G25/$B25*100</f>
        <v>3.0537435476877364</v>
      </c>
    </row>
    <row r="84" spans="1:7" hidden="1" x14ac:dyDescent="0.2">
      <c r="A84" t="str">
        <f>A26</f>
        <v>2007q4</v>
      </c>
      <c r="B84" s="10">
        <f t="shared" si="0"/>
        <v>77.350554445691799</v>
      </c>
      <c r="C84" s="10">
        <f>C26/$B26*100</f>
        <v>57.233512297785914</v>
      </c>
      <c r="D84" s="10">
        <f>D26/$B26*100</f>
        <v>8.0312874696944938</v>
      </c>
      <c r="E84" s="10">
        <f>E26/$B26*100</f>
        <v>6.1971102669503102</v>
      </c>
      <c r="F84" s="10">
        <f>F26/$B26*100</f>
        <v>2.8349008635733579</v>
      </c>
      <c r="G84" s="10">
        <f>G26/$B26*100</f>
        <v>3.0537435476877364</v>
      </c>
    </row>
    <row r="85" spans="1:7" x14ac:dyDescent="0.2">
      <c r="A85" t="str">
        <f>A27</f>
        <v>2008q1</v>
      </c>
      <c r="B85" s="10">
        <f t="shared" si="0"/>
        <v>78.730496743905107</v>
      </c>
      <c r="C85" s="10">
        <f>C27/$B27*100</f>
        <v>58.440941989797132</v>
      </c>
      <c r="D85" s="10">
        <f>D27/$B27*100</f>
        <v>8.195427717308279</v>
      </c>
      <c r="E85" s="10">
        <f>E27/$B27*100</f>
        <v>6.3044421173581142</v>
      </c>
      <c r="F85" s="10">
        <f>F27/$B27*100</f>
        <v>2.8514810350969717</v>
      </c>
      <c r="G85" s="10">
        <f>G27/$B27*100</f>
        <v>2.9382038843446088</v>
      </c>
    </row>
    <row r="86" spans="1:7" x14ac:dyDescent="0.2">
      <c r="A86" t="str">
        <f>A28</f>
        <v>2008q2</v>
      </c>
      <c r="B86" s="10">
        <f t="shared" ref="B86:B93" si="1">SUM(C86:G86)</f>
        <v>78.529155415158897</v>
      </c>
      <c r="C86" s="10">
        <f>C28/$B28*100</f>
        <v>58.543455033832629</v>
      </c>
      <c r="D86" s="10">
        <f>D28/$B28*100</f>
        <v>7.5731591891401884</v>
      </c>
      <c r="E86" s="10">
        <f>E28/$B28*100</f>
        <v>6.8349776586806383</v>
      </c>
      <c r="F86" s="10">
        <f>F28/$B28*100</f>
        <v>2.756561460960206</v>
      </c>
      <c r="G86" s="10">
        <f>G28/$B28*100</f>
        <v>2.8210020725452414</v>
      </c>
    </row>
    <row r="87" spans="1:7" x14ac:dyDescent="0.2">
      <c r="A87" t="str">
        <f>A29</f>
        <v>2008q3</v>
      </c>
      <c r="B87" s="10">
        <f t="shared" si="1"/>
        <v>78.203568518421903</v>
      </c>
      <c r="C87" s="10">
        <f>C29/$B29*100</f>
        <v>58.087081840123489</v>
      </c>
      <c r="D87" s="10">
        <f>D29/$B29*100</f>
        <v>7.7303872407602352</v>
      </c>
      <c r="E87" s="10">
        <f>E29/$B29*100</f>
        <v>6.774376217579074</v>
      </c>
      <c r="F87" s="10">
        <f>F29/$B29*100</f>
        <v>2.7768238933294209</v>
      </c>
      <c r="G87" s="10">
        <f>G29/$B29*100</f>
        <v>2.8348993266296838</v>
      </c>
    </row>
    <row r="88" spans="1:7" x14ac:dyDescent="0.2">
      <c r="A88" t="str">
        <f>A30</f>
        <v>2008q4</v>
      </c>
      <c r="B88" s="10">
        <f t="shared" si="1"/>
        <v>76.90045288461134</v>
      </c>
      <c r="C88" s="10">
        <f>C30/$B30*100</f>
        <v>56.311469509910431</v>
      </c>
      <c r="D88" s="10">
        <f>D30/$B30*100</f>
        <v>8.1540819678682031</v>
      </c>
      <c r="E88" s="10">
        <f>E30/$B30*100</f>
        <v>6.265975876990848</v>
      </c>
      <c r="F88" s="10">
        <f>F30/$B30*100</f>
        <v>2.915598620997204</v>
      </c>
      <c r="G88" s="10">
        <f>G30/$B30*100</f>
        <v>3.2533269088446573</v>
      </c>
    </row>
    <row r="89" spans="1:7" x14ac:dyDescent="0.2">
      <c r="A89" t="str">
        <f>A31</f>
        <v>2009q1</v>
      </c>
      <c r="B89" s="10">
        <f t="shared" si="1"/>
        <v>76.126976163078965</v>
      </c>
      <c r="C89" s="10">
        <f>C31/$B31*100</f>
        <v>56.498434357946657</v>
      </c>
      <c r="D89" s="10">
        <f>D31/$B31*100</f>
        <v>8.0220365454144265</v>
      </c>
      <c r="E89" s="10">
        <f>E31/$B31*100</f>
        <v>5.6239370116081702</v>
      </c>
      <c r="F89" s="10">
        <f>F31/$B31*100</f>
        <v>2.7758558284033104</v>
      </c>
      <c r="G89" s="10">
        <f>G31/$B31*100</f>
        <v>3.2067124197063896</v>
      </c>
    </row>
    <row r="90" spans="1:7" x14ac:dyDescent="0.2">
      <c r="A90" t="str">
        <f>A32</f>
        <v>2009q2</v>
      </c>
      <c r="B90" s="10">
        <f t="shared" si="1"/>
        <v>76.45709596293274</v>
      </c>
      <c r="C90" s="10">
        <f>C32/$B32*100</f>
        <v>56.386607347301741</v>
      </c>
      <c r="D90" s="10">
        <f>D32/$B32*100</f>
        <v>8.3003445408079788</v>
      </c>
      <c r="E90" s="10">
        <f>E32/$B32*100</f>
        <v>5.644292638830251</v>
      </c>
      <c r="F90" s="10">
        <f>F32/$B32*100</f>
        <v>2.9520196931433671</v>
      </c>
      <c r="G90" s="10">
        <f>G32/$B32*100</f>
        <v>3.1738317428494041</v>
      </c>
    </row>
    <row r="91" spans="1:7" x14ac:dyDescent="0.2">
      <c r="A91" t="str">
        <f>A33</f>
        <v>2009q3</v>
      </c>
      <c r="B91" s="10">
        <f t="shared" si="1"/>
        <v>76.482386022679705</v>
      </c>
      <c r="C91" s="10">
        <f>C33/$B33*100</f>
        <v>56.366596005589386</v>
      </c>
      <c r="D91" s="10">
        <f>D33/$B33*100</f>
        <v>8.2435750865621475</v>
      </c>
      <c r="E91" s="10">
        <f>E33/$B33*100</f>
        <v>5.9080209385509725</v>
      </c>
      <c r="F91" s="10">
        <f>F33/$B33*100</f>
        <v>2.8159655130830252</v>
      </c>
      <c r="G91" s="10">
        <f>G33/$B33*100</f>
        <v>3.1482284788941732</v>
      </c>
    </row>
    <row r="92" spans="1:7" x14ac:dyDescent="0.2">
      <c r="A92" t="str">
        <f>A34</f>
        <v>2009q4</v>
      </c>
      <c r="B92" s="10">
        <f t="shared" si="1"/>
        <v>76.918300425084524</v>
      </c>
      <c r="C92" s="10">
        <f>C34/$B34*100</f>
        <v>55.924959730134859</v>
      </c>
      <c r="D92" s="10">
        <f>D34/$B34*100</f>
        <v>9.1578659388686514</v>
      </c>
      <c r="E92" s="10">
        <f>E34/$B34*100</f>
        <v>5.9291222982792204</v>
      </c>
      <c r="F92" s="10">
        <f>F34/$B34*100</f>
        <v>2.7922107672601766</v>
      </c>
      <c r="G92" s="10">
        <f>G34/$B34*100</f>
        <v>3.1141416905416111</v>
      </c>
    </row>
    <row r="93" spans="1:7" x14ac:dyDescent="0.2">
      <c r="A93" t="str">
        <f>A35</f>
        <v>2010q1</v>
      </c>
      <c r="B93" s="10">
        <f t="shared" si="1"/>
        <v>77.402675784225281</v>
      </c>
      <c r="C93" s="10">
        <f>C35/$B35*100</f>
        <v>57.39096288184323</v>
      </c>
      <c r="D93" s="10">
        <f>D35/$B35*100</f>
        <v>8.0829172441390664</v>
      </c>
      <c r="E93" s="10">
        <f>E35/$B35*100</f>
        <v>6.0418297986388652</v>
      </c>
      <c r="F93" s="10">
        <f>F35/$B35*100</f>
        <v>2.8207459090245468</v>
      </c>
      <c r="G93" s="10">
        <f>G35/$B35*100</f>
        <v>3.066219950579578</v>
      </c>
    </row>
    <row r="94" spans="1:7" x14ac:dyDescent="0.2">
      <c r="A94" t="str">
        <f>A36</f>
        <v>2010q2</v>
      </c>
      <c r="B94" s="10">
        <f t="shared" ref="B94:B99" si="2">SUM(C94:G94)</f>
        <v>77.445601941261145</v>
      </c>
      <c r="C94" s="10">
        <f>C36/$B36*100</f>
        <v>57.387858226306761</v>
      </c>
      <c r="D94" s="10">
        <f>D36/$B36*100</f>
        <v>7.9682637332142203</v>
      </c>
      <c r="E94" s="10">
        <f>E36/$B36*100</f>
        <v>6.2254601881537326</v>
      </c>
      <c r="F94" s="10">
        <f>F36/$B36*100</f>
        <v>2.8478273392256437</v>
      </c>
      <c r="G94" s="10">
        <f>G36/$B36*100</f>
        <v>3.0161924543607945</v>
      </c>
    </row>
    <row r="95" spans="1:7" x14ac:dyDescent="0.2">
      <c r="A95" t="str">
        <f>A37</f>
        <v>2010q3</v>
      </c>
      <c r="B95" s="10">
        <f t="shared" si="2"/>
        <v>77.345502995597784</v>
      </c>
      <c r="C95" s="10">
        <f>C37/$B37*100</f>
        <v>57.229063381166256</v>
      </c>
      <c r="D95" s="10">
        <f>D37/$B37*100</f>
        <v>8.0017499323389583</v>
      </c>
      <c r="E95" s="10">
        <f>E37/$B37*100</f>
        <v>6.2931691410267856</v>
      </c>
      <c r="F95" s="10">
        <f>F37/$B37*100</f>
        <v>2.8092300899952685</v>
      </c>
      <c r="G95" s="10">
        <f>G37/$B37*100</f>
        <v>3.0122904510705313</v>
      </c>
    </row>
    <row r="96" spans="1:7" x14ac:dyDescent="0.2">
      <c r="A96" t="str">
        <f>A38</f>
        <v>2010q4</v>
      </c>
      <c r="B96" s="10">
        <f t="shared" si="2"/>
        <v>77.056435918462554</v>
      </c>
      <c r="C96" s="10">
        <f>C38/$B38*100</f>
        <v>56.489980512610401</v>
      </c>
      <c r="D96" s="10">
        <f>D38/$B38*100</f>
        <v>8.4477451254771179</v>
      </c>
      <c r="E96" s="10">
        <f>E38/$B38*100</f>
        <v>6.1307361474067932</v>
      </c>
      <c r="F96" s="10">
        <f>F38/$B38*100</f>
        <v>2.8475700839435794</v>
      </c>
      <c r="G96" s="10">
        <f>G38/$B38*100</f>
        <v>3.1404040490246676</v>
      </c>
    </row>
    <row r="97" spans="1:7" x14ac:dyDescent="0.2">
      <c r="A97" t="str">
        <f>A39</f>
        <v>2011q1</v>
      </c>
      <c r="B97" s="10">
        <f t="shared" si="2"/>
        <v>77.42004956373647</v>
      </c>
      <c r="C97" s="10">
        <f>C39/$B39*100</f>
        <v>57.443446409862354</v>
      </c>
      <c r="D97" s="10">
        <f>D39/$B39*100</f>
        <v>8.1001271689539251</v>
      </c>
      <c r="E97" s="10">
        <f>E39/$B39*100</f>
        <v>5.9900696425350501</v>
      </c>
      <c r="F97" s="10">
        <f>F39/$B39*100</f>
        <v>2.8160275908416099</v>
      </c>
      <c r="G97" s="10">
        <f>G39/$B39*100</f>
        <v>3.0703787515435255</v>
      </c>
    </row>
    <row r="98" spans="1:7" x14ac:dyDescent="0.2">
      <c r="A98" t="str">
        <f>A40</f>
        <v>2011q2</v>
      </c>
      <c r="B98" s="10">
        <f t="shared" si="2"/>
        <v>77.477284439784256</v>
      </c>
      <c r="C98" s="10">
        <f>C40/$B40*100</f>
        <v>57.439306869147046</v>
      </c>
      <c r="D98" s="10">
        <f>D40/$B40*100</f>
        <v>7.9472558210541289</v>
      </c>
      <c r="E98" s="10">
        <f>E40/$B40*100</f>
        <v>6.234910161888207</v>
      </c>
      <c r="F98" s="10">
        <f>F40/$B40*100</f>
        <v>2.8521361644430723</v>
      </c>
      <c r="G98" s="10">
        <f>G40/$B40*100</f>
        <v>3.003675423251813</v>
      </c>
    </row>
    <row r="99" spans="1:7" x14ac:dyDescent="0.2">
      <c r="A99" t="str">
        <f>A41</f>
        <v>2011q3</v>
      </c>
      <c r="B99" s="10">
        <f t="shared" si="2"/>
        <v>77.343819178899793</v>
      </c>
      <c r="C99" s="10">
        <f>C41/$B41*100</f>
        <v>57.22758040895971</v>
      </c>
      <c r="D99" s="10">
        <f>D41/$B41*100</f>
        <v>7.9919040865537809</v>
      </c>
      <c r="E99" s="10">
        <f>E41/$B41*100</f>
        <v>6.3251887657189432</v>
      </c>
      <c r="F99" s="10">
        <f>F41/$B41*100</f>
        <v>2.8006731654692381</v>
      </c>
      <c r="G99" s="10">
        <f>G41/$B41*100</f>
        <v>2.9984727521981296</v>
      </c>
    </row>
    <row r="100" spans="1:7" x14ac:dyDescent="0.2">
      <c r="A100" t="str">
        <f>A42</f>
        <v>2011q4</v>
      </c>
      <c r="B100" s="10">
        <f t="shared" ref="B100:B105" si="3">SUM(C100:G100)</f>
        <v>76.958396409386154</v>
      </c>
      <c r="C100" s="10">
        <f t="shared" ref="C100:G100" si="4">C42/$B42*100</f>
        <v>56.242136584218564</v>
      </c>
      <c r="D100" s="10">
        <f t="shared" si="4"/>
        <v>8.5865643440713235</v>
      </c>
      <c r="E100" s="10">
        <f t="shared" si="4"/>
        <v>6.1086114408922869</v>
      </c>
      <c r="F100" s="10">
        <f t="shared" si="4"/>
        <v>2.8517931574003197</v>
      </c>
      <c r="G100" s="10">
        <f t="shared" si="4"/>
        <v>3.1692908828036459</v>
      </c>
    </row>
    <row r="101" spans="1:7" x14ac:dyDescent="0.2">
      <c r="A101" t="str">
        <f>A43</f>
        <v>2012q1</v>
      </c>
      <c r="B101" s="10">
        <f t="shared" si="3"/>
        <v>76.983233837013572</v>
      </c>
      <c r="C101" s="10">
        <f t="shared" ref="C101:G101" si="5">C43/$B43*100</f>
        <v>57.11094788321742</v>
      </c>
      <c r="D101" s="10">
        <f t="shared" si="5"/>
        <v>8.0683603195024745</v>
      </c>
      <c r="E101" s="10">
        <f t="shared" si="5"/>
        <v>5.8852788175940276</v>
      </c>
      <c r="F101" s="10">
        <f t="shared" si="5"/>
        <v>2.8042097760898219</v>
      </c>
      <c r="G101" s="10">
        <f t="shared" si="5"/>
        <v>3.1144370406098312</v>
      </c>
    </row>
    <row r="102" spans="1:7" x14ac:dyDescent="0.2">
      <c r="A102" t="str">
        <f>A44</f>
        <v>2012q2</v>
      </c>
      <c r="B102" s="10">
        <f t="shared" si="3"/>
        <v>77.126660781326066</v>
      </c>
      <c r="C102" s="10">
        <f t="shared" ref="C102:G102" si="6">C44/$B44*100</f>
        <v>57.071257480918526</v>
      </c>
      <c r="D102" s="10">
        <f t="shared" si="6"/>
        <v>8.0719546983587751</v>
      </c>
      <c r="E102" s="10">
        <f t="shared" si="6"/>
        <v>6.0348876629573969</v>
      </c>
      <c r="F102" s="10">
        <f t="shared" si="6"/>
        <v>2.8839943989373613</v>
      </c>
      <c r="G102" s="10">
        <f t="shared" si="6"/>
        <v>3.0645665401540039</v>
      </c>
    </row>
    <row r="103" spans="1:7" x14ac:dyDescent="0.2">
      <c r="A103" t="str">
        <f>A45</f>
        <v>2012q3</v>
      </c>
      <c r="B103" s="10">
        <f t="shared" si="3"/>
        <v>77.057236065725775</v>
      </c>
      <c r="C103" s="10">
        <f t="shared" ref="C103" si="7">C45/$B45*100</f>
        <v>56.941079931905122</v>
      </c>
      <c r="D103" s="10">
        <f t="shared" ref="D103:G103" si="8">D45/$B45*100</f>
        <v>8.0790763684849622</v>
      </c>
      <c r="E103" s="10">
        <f t="shared" si="8"/>
        <v>6.1754596150989016</v>
      </c>
      <c r="F103" s="10">
        <f t="shared" si="8"/>
        <v>2.8086229228491777</v>
      </c>
      <c r="G103" s="10">
        <f t="shared" si="8"/>
        <v>3.0529972273876114</v>
      </c>
    </row>
    <row r="104" spans="1:7" x14ac:dyDescent="0.2">
      <c r="A104" t="str">
        <f>A46</f>
        <v>2012q4</v>
      </c>
      <c r="B104" s="10">
        <f t="shared" si="3"/>
        <v>76.977710917644416</v>
      </c>
      <c r="C104" s="10">
        <f t="shared" ref="C104" si="9">C46/$B46*100</f>
        <v>56.219025608987941</v>
      </c>
      <c r="D104" s="10">
        <f t="shared" ref="D104:G104" si="10">D46/$B46*100</f>
        <v>8.7307251361390303</v>
      </c>
      <c r="E104" s="10">
        <f t="shared" si="10"/>
        <v>6.0561566288594335</v>
      </c>
      <c r="F104" s="10">
        <f t="shared" si="10"/>
        <v>2.8305246695346922</v>
      </c>
      <c r="G104" s="10">
        <f t="shared" si="10"/>
        <v>3.1412788741233078</v>
      </c>
    </row>
    <row r="105" spans="1:7" x14ac:dyDescent="0.2">
      <c r="A105" t="str">
        <f>A47</f>
        <v>2013q1</v>
      </c>
      <c r="B105" s="10">
        <f t="shared" si="3"/>
        <v>77.268653061658441</v>
      </c>
      <c r="C105" s="10">
        <f t="shared" ref="C105" si="11">C47/$B47*100</f>
        <v>57.315119058307673</v>
      </c>
      <c r="D105" s="10">
        <f t="shared" ref="D105:G105" si="12">D47/$B47*100</f>
        <v>8.083801577531819</v>
      </c>
      <c r="E105" s="10">
        <f t="shared" si="12"/>
        <v>5.9723927529226479</v>
      </c>
      <c r="F105" s="10">
        <f t="shared" si="12"/>
        <v>2.8136610919853258</v>
      </c>
      <c r="G105" s="10">
        <f t="shared" si="12"/>
        <v>3.0836785809109784</v>
      </c>
    </row>
    <row r="106" spans="1:7" x14ac:dyDescent="0.2">
      <c r="A106" t="str">
        <f>A48</f>
        <v>2013q2</v>
      </c>
      <c r="B106" s="10">
        <f t="shared" ref="B106:B112" si="13">SUM(C106:G106)</f>
        <v>77.349849054123823</v>
      </c>
      <c r="C106" s="10">
        <f t="shared" ref="C106" si="14">C48/$B48*100</f>
        <v>57.299474192124102</v>
      </c>
      <c r="D106" s="10">
        <f t="shared" ref="D106:G106" si="15">D48/$B48*100</f>
        <v>7.9958247508757072</v>
      </c>
      <c r="E106" s="10">
        <f t="shared" si="15"/>
        <v>6.1650860043331122</v>
      </c>
      <c r="F106" s="10">
        <f t="shared" si="15"/>
        <v>2.8613193008686926</v>
      </c>
      <c r="G106" s="10">
        <f t="shared" si="15"/>
        <v>3.0281448059222038</v>
      </c>
    </row>
    <row r="107" spans="1:7" x14ac:dyDescent="0.2">
      <c r="A107" t="str">
        <f>A49</f>
        <v>2013q3</v>
      </c>
      <c r="B107" s="10">
        <f t="shared" si="13"/>
        <v>77.248852746741122</v>
      </c>
      <c r="C107" s="10">
        <f t="shared" ref="C107" si="16">C49/$B49*100</f>
        <v>57.132574574010363</v>
      </c>
      <c r="D107" s="10">
        <f t="shared" ref="D107:G107" si="17">D49/$B49*100</f>
        <v>8.0242434624592338</v>
      </c>
      <c r="E107" s="10">
        <f t="shared" si="17"/>
        <v>6.2646058406148768</v>
      </c>
      <c r="F107" s="10">
        <f t="shared" si="17"/>
        <v>2.8061753927712276</v>
      </c>
      <c r="G107" s="10">
        <f t="shared" si="17"/>
        <v>3.0212534768854238</v>
      </c>
    </row>
    <row r="108" spans="1:7" x14ac:dyDescent="0.2">
      <c r="A108" t="str">
        <f>A50</f>
        <v>2013q4</v>
      </c>
      <c r="B108" s="10">
        <f t="shared" si="13"/>
        <v>76.997514415164346</v>
      </c>
      <c r="C108" s="10">
        <f t="shared" ref="C108" si="18">C50/$B50*100</f>
        <v>56.317047568605631</v>
      </c>
      <c r="D108" s="10">
        <f t="shared" ref="D108:G108" si="19">D50/$B50*100</f>
        <v>8.5883448685624906</v>
      </c>
      <c r="E108" s="10">
        <f t="shared" si="19"/>
        <v>6.0985014057195048</v>
      </c>
      <c r="F108" s="10">
        <f t="shared" si="19"/>
        <v>2.8432959702928642</v>
      </c>
      <c r="G108" s="10">
        <f t="shared" si="19"/>
        <v>3.1503246019838733</v>
      </c>
    </row>
    <row r="109" spans="1:7" x14ac:dyDescent="0.2">
      <c r="A109" t="str">
        <f>A51</f>
        <v>2014q1</v>
      </c>
      <c r="B109" s="10">
        <f t="shared" si="13"/>
        <v>77.223978820802827</v>
      </c>
      <c r="C109" s="10">
        <f t="shared" ref="C109" si="20">C51/$B51*100</f>
        <v>57.289837783795818</v>
      </c>
      <c r="D109" s="10">
        <f t="shared" ref="D109:G109" si="21">D51/$B51*100</f>
        <v>8.0840963553294056</v>
      </c>
      <c r="E109" s="10">
        <f t="shared" si="21"/>
        <v>5.9492470710172416</v>
      </c>
      <c r="F109" s="10">
        <f t="shared" si="21"/>
        <v>2.8112994863055856</v>
      </c>
      <c r="G109" s="10">
        <f t="shared" si="21"/>
        <v>3.0894981243547783</v>
      </c>
    </row>
    <row r="110" spans="1:7" x14ac:dyDescent="0.2">
      <c r="A110" t="str">
        <f>A52</f>
        <v>2014q2</v>
      </c>
      <c r="B110" s="10">
        <f t="shared" si="13"/>
        <v>77.317931425078029</v>
      </c>
      <c r="C110" s="10">
        <f t="shared" ref="C110" si="22">C52/$B52*100</f>
        <v>57.270012847396544</v>
      </c>
      <c r="D110" s="10">
        <f t="shared" ref="D110:G110" si="23">D52/$B52*100</f>
        <v>8.0050117567628707</v>
      </c>
      <c r="E110" s="10">
        <f t="shared" si="23"/>
        <v>6.1449612763929053</v>
      </c>
      <c r="F110" s="10">
        <f t="shared" si="23"/>
        <v>2.8658166214163754</v>
      </c>
      <c r="G110" s="10">
        <f t="shared" si="23"/>
        <v>3.0321289231093398</v>
      </c>
    </row>
    <row r="111" spans="1:7" x14ac:dyDescent="0.2">
      <c r="A111" t="str">
        <f>A53</f>
        <v>2014q3</v>
      </c>
      <c r="B111" s="10">
        <f t="shared" si="13"/>
        <v>77.216635997122239</v>
      </c>
      <c r="C111" s="10">
        <f t="shared" ref="C111" si="24">C53/$B53*100</f>
        <v>57.100411638291739</v>
      </c>
      <c r="D111" s="10">
        <f t="shared" ref="D111:G111" si="25">D53/$B53*100</f>
        <v>8.031741305832659</v>
      </c>
      <c r="E111" s="10">
        <f t="shared" si="25"/>
        <v>6.2550847404775736</v>
      </c>
      <c r="F111" s="10">
        <f t="shared" si="25"/>
        <v>2.8051571603632142</v>
      </c>
      <c r="G111" s="10">
        <f t="shared" si="25"/>
        <v>3.0242411521570549</v>
      </c>
    </row>
    <row r="112" spans="1:7" x14ac:dyDescent="0.2">
      <c r="A112" t="str">
        <f>A54</f>
        <v>2014q4</v>
      </c>
      <c r="B112" s="10">
        <f t="shared" si="13"/>
        <v>76.977873914064972</v>
      </c>
      <c r="C112" s="10">
        <f>C54/$B54*100</f>
        <v>56.259403253937379</v>
      </c>
      <c r="D112" s="10">
        <f t="shared" ref="D112:G112" si="26">D54/$B54*100</f>
        <v>8.6352114495909493</v>
      </c>
      <c r="E112" s="10">
        <f t="shared" si="26"/>
        <v>6.0877564918237415</v>
      </c>
      <c r="F112" s="10">
        <f t="shared" si="26"/>
        <v>2.8418712657426255</v>
      </c>
      <c r="G112" s="10">
        <f t="shared" si="26"/>
        <v>3.1536314529702758</v>
      </c>
    </row>
    <row r="113" spans="1:7" x14ac:dyDescent="0.2">
      <c r="A113" t="str">
        <f t="shared" ref="A113:A117" si="27">A55</f>
        <v>2015q1</v>
      </c>
      <c r="B113" s="10">
        <f t="shared" ref="B113:B117" si="28">SUM(C113:G113)</f>
        <v>77.158621906491618</v>
      </c>
      <c r="C113" s="10">
        <f t="shared" ref="C113:G113" si="29">C55/$B55*100</f>
        <v>57.238634908440304</v>
      </c>
      <c r="D113" s="10">
        <f t="shared" si="29"/>
        <v>8.0787527507878991</v>
      </c>
      <c r="E113" s="10">
        <f t="shared" si="29"/>
        <v>5.9356395471779724</v>
      </c>
      <c r="F113" s="10">
        <f t="shared" si="29"/>
        <v>2.8097234514602443</v>
      </c>
      <c r="G113" s="10">
        <f t="shared" si="29"/>
        <v>3.0958712486251958</v>
      </c>
    </row>
    <row r="114" spans="1:7" x14ac:dyDescent="0.2">
      <c r="A114" t="str">
        <f t="shared" si="27"/>
        <v>2015q2</v>
      </c>
      <c r="B114" s="10">
        <f t="shared" si="28"/>
        <v>77.264813753509301</v>
      </c>
      <c r="C114" s="10">
        <f t="shared" ref="C114:G114" si="30">C56/$B56*100</f>
        <v>57.21358150681305</v>
      </c>
      <c r="D114" s="10">
        <f t="shared" si="30"/>
        <v>8.0242637353324504</v>
      </c>
      <c r="E114" s="10">
        <f t="shared" si="30"/>
        <v>6.1149783145611378</v>
      </c>
      <c r="F114" s="10">
        <f t="shared" si="30"/>
        <v>2.8703767737408099</v>
      </c>
      <c r="G114" s="10">
        <f t="shared" si="30"/>
        <v>3.0416134230618495</v>
      </c>
    </row>
    <row r="115" spans="1:7" x14ac:dyDescent="0.2">
      <c r="A115" t="str">
        <f t="shared" si="27"/>
        <v>2015q3</v>
      </c>
      <c r="B115" s="10">
        <f t="shared" si="28"/>
        <v>77.174241603196378</v>
      </c>
      <c r="C115" s="10">
        <f t="shared" ref="C115:G115" si="31">C57/$B57*100</f>
        <v>57.058022048069077</v>
      </c>
      <c r="D115" s="10">
        <f t="shared" si="31"/>
        <v>8.0450203789256172</v>
      </c>
      <c r="E115" s="10">
        <f t="shared" si="31"/>
        <v>6.2317167320637834</v>
      </c>
      <c r="F115" s="10">
        <f t="shared" si="31"/>
        <v>2.8066518253278732</v>
      </c>
      <c r="G115" s="10">
        <f t="shared" si="31"/>
        <v>3.03283061881003</v>
      </c>
    </row>
    <row r="116" spans="1:7" x14ac:dyDescent="0.2">
      <c r="A116" t="str">
        <f t="shared" si="27"/>
        <v>2015q4</v>
      </c>
      <c r="B116" s="10">
        <f t="shared" si="28"/>
        <v>76.984366415624564</v>
      </c>
      <c r="C116" s="10">
        <f t="shared" ref="C116:G116" si="32">C58/$B58*100</f>
        <v>56.265158810510307</v>
      </c>
      <c r="D116" s="10">
        <f t="shared" si="32"/>
        <v>8.6514271514308216</v>
      </c>
      <c r="E116" s="10">
        <f t="shared" si="32"/>
        <v>6.080804842134226</v>
      </c>
      <c r="F116" s="10">
        <f t="shared" si="32"/>
        <v>2.8385639685233941</v>
      </c>
      <c r="G116" s="10">
        <f t="shared" si="32"/>
        <v>3.1484116430258191</v>
      </c>
    </row>
    <row r="117" spans="1:7" x14ac:dyDescent="0.2">
      <c r="A117" t="str">
        <f t="shared" si="27"/>
        <v>2016q1</v>
      </c>
      <c r="B117" s="10">
        <f t="shared" si="28"/>
        <v>77.217084596317619</v>
      </c>
      <c r="C117" s="10">
        <f t="shared" ref="C117:G117" si="33">C59/$B59*100</f>
        <v>57.281197250181258</v>
      </c>
      <c r="D117" s="10">
        <f t="shared" si="33"/>
        <v>8.0822168945497079</v>
      </c>
      <c r="E117" s="10">
        <f t="shared" si="33"/>
        <v>5.9524264570392873</v>
      </c>
      <c r="F117" s="10">
        <f t="shared" si="33"/>
        <v>2.8115613432503848</v>
      </c>
      <c r="G117" s="10">
        <f t="shared" si="33"/>
        <v>3.0896826512969842</v>
      </c>
    </row>
    <row r="118" spans="1:7" x14ac:dyDescent="0.2">
      <c r="A118" s="157"/>
    </row>
    <row r="119" spans="1:7" x14ac:dyDescent="0.2">
      <c r="A119" s="173" t="s">
        <v>22</v>
      </c>
      <c r="B119" s="174">
        <f>AVERAGE(B85:B117)</f>
        <v>77.222529020570647</v>
      </c>
      <c r="C119" s="174">
        <f t="shared" ref="C119:G119" si="34">AVERAGE(C85:C117)</f>
        <v>57.024020225280672</v>
      </c>
      <c r="D119" s="174">
        <f t="shared" si="34"/>
        <v>8.1752569285754397</v>
      </c>
      <c r="E119" s="174">
        <f t="shared" si="34"/>
        <v>6.1224274013613851</v>
      </c>
      <c r="F119" s="174">
        <f t="shared" si="34"/>
        <v>2.8301619918811096</v>
      </c>
      <c r="G119" s="174">
        <f t="shared" si="34"/>
        <v>3.0706624734720309</v>
      </c>
    </row>
    <row r="120" spans="1:7" x14ac:dyDescent="0.2">
      <c r="A120" s="173" t="s">
        <v>169</v>
      </c>
      <c r="B120" s="174">
        <f>MEDIAN(B85:B117)</f>
        <v>77.216635997122239</v>
      </c>
      <c r="C120" s="174">
        <f t="shared" ref="C120:G120" si="35">MEDIAN(C85:C117)</f>
        <v>57.132574574010363</v>
      </c>
      <c r="D120" s="174">
        <f t="shared" si="35"/>
        <v>8.0790763684849622</v>
      </c>
      <c r="E120" s="174">
        <f t="shared" si="35"/>
        <v>6.1086114408922869</v>
      </c>
      <c r="F120" s="174">
        <f t="shared" si="35"/>
        <v>2.8160275908416099</v>
      </c>
      <c r="G120" s="174">
        <f t="shared" si="35"/>
        <v>3.0703787515435255</v>
      </c>
    </row>
    <row r="121" spans="1:7" x14ac:dyDescent="0.2">
      <c r="A121" s="173" t="s">
        <v>167</v>
      </c>
      <c r="B121" s="174">
        <f>STDEV(B85:B117)</f>
        <v>0.5044966397732672</v>
      </c>
      <c r="C121" s="174">
        <f t="shared" ref="C121:G121" si="36">STDEV(C85:C117)</f>
        <v>0.62888734224938936</v>
      </c>
      <c r="D121" s="174">
        <f t="shared" si="36"/>
        <v>0.31197770132474534</v>
      </c>
      <c r="E121" s="174">
        <f t="shared" si="36"/>
        <v>0.24416926903068714</v>
      </c>
      <c r="F121" s="174">
        <f t="shared" si="36"/>
        <v>3.9543626693916874E-2</v>
      </c>
      <c r="G121" s="174">
        <f t="shared" si="36"/>
        <v>9.2665898429536153E-2</v>
      </c>
    </row>
    <row r="122" spans="1:7" x14ac:dyDescent="0.2">
      <c r="A122" s="173" t="s">
        <v>168</v>
      </c>
      <c r="B122" s="174">
        <f>MAX(B85:B117)-MIN(B85:B117)</f>
        <v>2.6035205808261423</v>
      </c>
      <c r="C122" s="174">
        <f>MAX(C85:C117)-MIN(C85:C117)</f>
        <v>2.6184953036977703</v>
      </c>
      <c r="D122" s="174">
        <f t="shared" ref="D122:G122" si="37">MAX(D85:D117)-MIN(D85:D117)</f>
        <v>1.584706749728463</v>
      </c>
      <c r="E122" s="174">
        <f t="shared" si="37"/>
        <v>1.2110406470724682</v>
      </c>
      <c r="F122" s="174">
        <f t="shared" si="37"/>
        <v>0.19545823218316105</v>
      </c>
      <c r="G122" s="174">
        <f t="shared" si="37"/>
        <v>0.43232483629941587</v>
      </c>
    </row>
  </sheetData>
  <mergeCells count="1">
    <mergeCell ref="A1:G1"/>
  </mergeCells>
  <conditionalFormatting sqref="B85:G11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81"/>
  <sheetViews>
    <sheetView zoomScaleNormal="100" workbookViewId="0">
      <selection sqref="A1:V1"/>
    </sheetView>
  </sheetViews>
  <sheetFormatPr defaultRowHeight="12.75" x14ac:dyDescent="0.2"/>
  <cols>
    <col min="1" max="1" width="35" customWidth="1"/>
    <col min="2" max="2" width="10.75" bestFit="1" customWidth="1"/>
    <col min="3" max="3" width="11.5" customWidth="1"/>
    <col min="4" max="14" width="10.75" bestFit="1" customWidth="1"/>
    <col min="15" max="15" width="11.25" customWidth="1"/>
    <col min="16" max="16" width="10.75" bestFit="1" customWidth="1"/>
    <col min="17" max="22" width="11" customWidth="1"/>
    <col min="23" max="24" width="9" style="159"/>
    <col min="25" max="28" width="9" style="192"/>
    <col min="29" max="29" width="9" style="175"/>
  </cols>
  <sheetData>
    <row r="1" spans="1:46" s="165" customFormat="1" ht="45" customHeight="1" thickBot="1" x14ac:dyDescent="0.25">
      <c r="A1" s="206" t="s">
        <v>179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8"/>
      <c r="W1" s="195"/>
      <c r="X1" s="195"/>
      <c r="Y1" s="194"/>
      <c r="Z1" s="194"/>
      <c r="AA1" s="194"/>
      <c r="AB1" s="194"/>
      <c r="AC1" s="194"/>
      <c r="AD1" s="164"/>
      <c r="AE1" s="164"/>
      <c r="AF1" s="164"/>
      <c r="AG1" s="164"/>
      <c r="AH1" s="164"/>
      <c r="AI1" s="164"/>
      <c r="AJ1" s="164"/>
      <c r="AK1" s="164"/>
      <c r="AL1" s="164"/>
      <c r="AM1" s="164"/>
      <c r="AN1" s="164"/>
      <c r="AO1" s="164"/>
      <c r="AP1" s="164"/>
      <c r="AQ1" s="164"/>
      <c r="AR1" s="164"/>
      <c r="AS1" s="164"/>
      <c r="AT1" s="164"/>
    </row>
    <row r="3" spans="1:46" ht="18" x14ac:dyDescent="0.25">
      <c r="A3" s="209" t="s">
        <v>180</v>
      </c>
      <c r="B3" s="209"/>
      <c r="C3" s="209"/>
      <c r="D3" s="209"/>
      <c r="E3" s="209"/>
      <c r="F3" s="209"/>
      <c r="G3" s="210"/>
      <c r="H3" s="210"/>
      <c r="I3" s="210"/>
      <c r="J3" s="210"/>
      <c r="K3" s="210"/>
      <c r="L3" s="210"/>
      <c r="M3" s="210"/>
      <c r="N3" s="210"/>
      <c r="O3" s="211"/>
      <c r="P3" s="211"/>
    </row>
    <row r="4" spans="1:46" x14ac:dyDescent="0.2">
      <c r="A4" s="1" t="s">
        <v>178</v>
      </c>
      <c r="B4" s="1"/>
      <c r="C4" s="1"/>
      <c r="D4" s="1"/>
      <c r="E4" s="1"/>
      <c r="F4" s="1"/>
      <c r="O4" s="7"/>
    </row>
    <row r="5" spans="1:46" ht="13.5" thickBot="1" x14ac:dyDescent="0.25">
      <c r="A5" s="25" t="s">
        <v>23</v>
      </c>
      <c r="B5" s="18" t="s">
        <v>103</v>
      </c>
      <c r="C5" s="19" t="s">
        <v>104</v>
      </c>
      <c r="D5" s="19" t="s">
        <v>105</v>
      </c>
      <c r="E5" s="19" t="s">
        <v>106</v>
      </c>
      <c r="F5" s="19" t="s">
        <v>107</v>
      </c>
      <c r="G5" s="19" t="s">
        <v>15</v>
      </c>
      <c r="H5" s="19" t="s">
        <v>16</v>
      </c>
      <c r="I5" s="19" t="s">
        <v>17</v>
      </c>
      <c r="J5" s="20">
        <v>2003</v>
      </c>
      <c r="K5" s="20">
        <v>2004</v>
      </c>
      <c r="L5" s="20">
        <v>2005</v>
      </c>
      <c r="M5" s="20">
        <v>2006</v>
      </c>
      <c r="N5" s="20">
        <v>2007</v>
      </c>
      <c r="O5" s="20">
        <v>2008</v>
      </c>
      <c r="P5" s="20">
        <v>2009</v>
      </c>
      <c r="Q5" s="20">
        <v>2010</v>
      </c>
      <c r="R5" s="20">
        <v>2011</v>
      </c>
      <c r="S5" s="20">
        <v>2012</v>
      </c>
      <c r="T5" s="20">
        <v>2013</v>
      </c>
      <c r="U5" s="20">
        <v>2014</v>
      </c>
      <c r="V5" s="20">
        <v>2015</v>
      </c>
    </row>
    <row r="6" spans="1:46" ht="13.5" thickTop="1" x14ac:dyDescent="0.2">
      <c r="A6" s="2" t="s">
        <v>0</v>
      </c>
      <c r="B6" s="21">
        <f t="shared" ref="B6:G6" si="0">SUM(B7:B8)</f>
        <v>29927.718626990383</v>
      </c>
      <c r="C6" s="15">
        <f t="shared" si="0"/>
        <v>36536.545619461613</v>
      </c>
      <c r="D6" s="15">
        <f t="shared" si="0"/>
        <v>37163.745952543453</v>
      </c>
      <c r="E6" s="15">
        <f t="shared" si="0"/>
        <v>40314.905125120378</v>
      </c>
      <c r="F6" s="15">
        <f t="shared" si="0"/>
        <v>44354.366582120303</v>
      </c>
      <c r="G6" s="15">
        <f t="shared" si="0"/>
        <v>54094.676839061911</v>
      </c>
      <c r="H6" s="15">
        <f t="shared" ref="H6:O6" si="1">SUM(H7:H8)</f>
        <v>69684.171738978563</v>
      </c>
      <c r="I6" s="15">
        <f t="shared" si="1"/>
        <v>88009.203000000009</v>
      </c>
      <c r="J6" s="15">
        <f t="shared" si="1"/>
        <v>78206.741999999998</v>
      </c>
      <c r="K6" s="15">
        <f t="shared" si="1"/>
        <v>81458.644</v>
      </c>
      <c r="L6" s="15">
        <f t="shared" si="1"/>
        <v>92308</v>
      </c>
      <c r="M6" s="15">
        <f t="shared" si="1"/>
        <v>113301.178</v>
      </c>
      <c r="N6" s="15">
        <f t="shared" si="1"/>
        <v>140504.068</v>
      </c>
      <c r="O6" s="15">
        <f t="shared" si="1"/>
        <v>179050.97099999999</v>
      </c>
      <c r="P6" s="15">
        <f t="shared" ref="P6:S6" si="2">SUM(P7:P8)</f>
        <v>174877.02500000002</v>
      </c>
      <c r="Q6" s="15">
        <f t="shared" si="2"/>
        <v>190061.519</v>
      </c>
      <c r="R6" s="15">
        <f t="shared" si="2"/>
        <v>213101.05</v>
      </c>
      <c r="S6" s="15">
        <f t="shared" si="2"/>
        <v>206710.49099999998</v>
      </c>
      <c r="T6" s="15">
        <f t="shared" ref="T6:V6" si="3">SUM(T7:T8)</f>
        <v>217821.52200000003</v>
      </c>
      <c r="U6" s="15">
        <f t="shared" si="3"/>
        <v>216406.21799999999</v>
      </c>
      <c r="V6" s="15">
        <f t="shared" si="3"/>
        <v>205566.72500000003</v>
      </c>
    </row>
    <row r="7" spans="1:46" x14ac:dyDescent="0.2">
      <c r="A7" s="3" t="s">
        <v>1</v>
      </c>
      <c r="B7" s="11">
        <v>13512.833290499259</v>
      </c>
      <c r="C7" s="12">
        <v>17560.327279132529</v>
      </c>
      <c r="D7" s="12">
        <v>18528.279987999365</v>
      </c>
      <c r="E7" s="12">
        <v>17916.443830195982</v>
      </c>
      <c r="F7" s="12">
        <v>18182.215915460758</v>
      </c>
      <c r="G7" s="12">
        <v>18893.764007708989</v>
      </c>
      <c r="H7" s="12">
        <v>23630.215625864985</v>
      </c>
      <c r="I7" s="12">
        <v>29537.599999999999</v>
      </c>
      <c r="J7" s="12">
        <v>27036.530999999999</v>
      </c>
      <c r="K7" s="12">
        <v>27769.95</v>
      </c>
      <c r="L7" s="12">
        <v>26950</v>
      </c>
      <c r="M7" s="12">
        <v>29992.798999999999</v>
      </c>
      <c r="N7" s="12">
        <v>41053.178999999989</v>
      </c>
      <c r="O7" s="12">
        <v>51083</v>
      </c>
      <c r="P7" s="12">
        <v>49653.4</v>
      </c>
      <c r="Q7" s="12">
        <v>46111.209000000003</v>
      </c>
      <c r="R7" s="12">
        <v>49004.698999999993</v>
      </c>
      <c r="S7" s="12">
        <v>49162.591</v>
      </c>
      <c r="T7" s="12">
        <v>50484.648999999998</v>
      </c>
      <c r="U7" s="12">
        <v>57380.478999999999</v>
      </c>
      <c r="V7" s="12">
        <v>57878.724000000002</v>
      </c>
    </row>
    <row r="8" spans="1:46" x14ac:dyDescent="0.2">
      <c r="A8" s="4" t="s">
        <v>2</v>
      </c>
      <c r="B8" s="13">
        <v>16414.885336491127</v>
      </c>
      <c r="C8" s="14">
        <v>18976.218340329087</v>
      </c>
      <c r="D8" s="14">
        <v>18635.465964544092</v>
      </c>
      <c r="E8" s="14">
        <v>22398.461294924396</v>
      </c>
      <c r="F8" s="14">
        <v>26172.150666659545</v>
      </c>
      <c r="G8" s="14">
        <v>35200.912831352922</v>
      </c>
      <c r="H8" s="14">
        <v>46053.956113113571</v>
      </c>
      <c r="I8" s="14">
        <v>58471.603000000003</v>
      </c>
      <c r="J8" s="14">
        <v>51170.210999999996</v>
      </c>
      <c r="K8" s="14">
        <v>53688.694000000003</v>
      </c>
      <c r="L8" s="14">
        <v>65358</v>
      </c>
      <c r="M8" s="14">
        <v>83308.379000000001</v>
      </c>
      <c r="N8" s="14">
        <v>99450.88900000001</v>
      </c>
      <c r="O8" s="14">
        <v>127967.97099999999</v>
      </c>
      <c r="P8" s="162">
        <v>125223.62500000001</v>
      </c>
      <c r="Q8" s="162">
        <v>143950.31</v>
      </c>
      <c r="R8" s="12">
        <v>164096.351</v>
      </c>
      <c r="S8" s="12">
        <v>157547.9</v>
      </c>
      <c r="T8" s="12">
        <v>167336.87300000002</v>
      </c>
      <c r="U8" s="12">
        <v>159025.739</v>
      </c>
      <c r="V8" s="12">
        <v>147688.00100000002</v>
      </c>
    </row>
    <row r="9" spans="1:46" x14ac:dyDescent="0.2">
      <c r="A9" s="2" t="s">
        <v>3</v>
      </c>
      <c r="B9" s="16">
        <f t="shared" ref="B9:G9" si="4">SUM(B10:B12)</f>
        <v>72169.533580083385</v>
      </c>
      <c r="C9" s="17">
        <f t="shared" si="4"/>
        <v>78580.864231592859</v>
      </c>
      <c r="D9" s="17">
        <f t="shared" si="4"/>
        <v>88193.484956540793</v>
      </c>
      <c r="E9" s="17">
        <f t="shared" si="4"/>
        <v>86643.509968549712</v>
      </c>
      <c r="F9" s="17">
        <f t="shared" si="4"/>
        <v>89301.966502927637</v>
      </c>
      <c r="G9" s="17">
        <f t="shared" si="4"/>
        <v>106767.29392377881</v>
      </c>
      <c r="H9" s="17">
        <f t="shared" ref="H9:O9" si="5">SUM(H10:H12)</f>
        <v>120929.04583725639</v>
      </c>
      <c r="I9" s="17">
        <f t="shared" si="5"/>
        <v>144018.625</v>
      </c>
      <c r="J9" s="17">
        <f t="shared" si="5"/>
        <v>152570.45800000001</v>
      </c>
      <c r="K9" s="17">
        <f t="shared" si="5"/>
        <v>169266.264</v>
      </c>
      <c r="L9" s="17">
        <f t="shared" si="5"/>
        <v>183733.31400000001</v>
      </c>
      <c r="M9" s="17">
        <f t="shared" si="5"/>
        <v>177824.53330000001</v>
      </c>
      <c r="N9" s="17">
        <f t="shared" si="5"/>
        <v>199884.38750000001</v>
      </c>
      <c r="O9" s="17">
        <f t="shared" si="5"/>
        <v>240015.93499999997</v>
      </c>
      <c r="P9" s="17">
        <f t="shared" ref="P9:S9" si="6">SUM(P10:P12)</f>
        <v>243833.48300000001</v>
      </c>
      <c r="Q9" s="17">
        <f t="shared" si="6"/>
        <v>250033.46899999998</v>
      </c>
      <c r="R9" s="17">
        <f t="shared" si="6"/>
        <v>260802.55</v>
      </c>
      <c r="S9" s="17">
        <f t="shared" si="6"/>
        <v>282041.549</v>
      </c>
      <c r="T9" s="17">
        <f t="shared" ref="T9:V9" si="7">SUM(T10:T12)</f>
        <v>310511.72220000002</v>
      </c>
      <c r="U9" s="17">
        <f t="shared" si="7"/>
        <v>345489.14069999999</v>
      </c>
      <c r="V9" s="17">
        <f t="shared" si="7"/>
        <v>333268.10100000002</v>
      </c>
    </row>
    <row r="10" spans="1:46" x14ac:dyDescent="0.2">
      <c r="A10" s="3" t="s">
        <v>4</v>
      </c>
      <c r="B10" s="11">
        <v>53309.838039138813</v>
      </c>
      <c r="C10" s="12">
        <v>58115.899996032778</v>
      </c>
      <c r="D10" s="12">
        <v>65421.119200892717</v>
      </c>
      <c r="E10" s="12">
        <v>63378.597572437633</v>
      </c>
      <c r="F10" s="12">
        <v>66143.628707974407</v>
      </c>
      <c r="G10" s="12">
        <v>81758.666644037527</v>
      </c>
      <c r="H10" s="12">
        <v>94514.156093868136</v>
      </c>
      <c r="I10" s="12">
        <v>115012.15</v>
      </c>
      <c r="J10" s="12">
        <v>124172.69500000001</v>
      </c>
      <c r="K10" s="12">
        <v>135220.81099999999</v>
      </c>
      <c r="L10" s="12">
        <v>145271.13400000002</v>
      </c>
      <c r="M10" s="12">
        <v>135302.02230000001</v>
      </c>
      <c r="N10" s="12">
        <v>148664.62650000001</v>
      </c>
      <c r="O10" s="12">
        <v>164510.69799999997</v>
      </c>
      <c r="P10" s="12">
        <v>156551.603</v>
      </c>
      <c r="Q10" s="12">
        <v>153019.649</v>
      </c>
      <c r="R10" s="12">
        <v>144478.62</v>
      </c>
      <c r="S10" s="12">
        <v>144586.239</v>
      </c>
      <c r="T10" s="12">
        <v>153641.33199999999</v>
      </c>
      <c r="U10" s="12">
        <v>176714.19</v>
      </c>
      <c r="V10" s="12">
        <v>163204.10100000002</v>
      </c>
    </row>
    <row r="11" spans="1:46" x14ac:dyDescent="0.2">
      <c r="A11" s="3" t="s">
        <v>5</v>
      </c>
      <c r="B11" s="11">
        <v>12052.593724227649</v>
      </c>
      <c r="C11" s="12">
        <v>12065.889608386671</v>
      </c>
      <c r="D11" s="12">
        <v>12769.358914204466</v>
      </c>
      <c r="E11" s="12">
        <v>13241.810629269905</v>
      </c>
      <c r="F11" s="12">
        <v>12924.921572390564</v>
      </c>
      <c r="G11" s="12">
        <v>14070.592360643324</v>
      </c>
      <c r="H11" s="12">
        <v>14256.010234179172</v>
      </c>
      <c r="I11" s="12">
        <v>16210.875</v>
      </c>
      <c r="J11" s="12">
        <v>14328.763000000001</v>
      </c>
      <c r="K11" s="12">
        <v>16010.053</v>
      </c>
      <c r="L11" s="12">
        <v>15966.18</v>
      </c>
      <c r="M11" s="12">
        <v>17005.310999999998</v>
      </c>
      <c r="N11" s="12">
        <v>17818.060999999998</v>
      </c>
      <c r="O11" s="12">
        <v>20156.236999999997</v>
      </c>
      <c r="P11" s="12">
        <v>33466.68</v>
      </c>
      <c r="Q11" s="12">
        <v>45848.12</v>
      </c>
      <c r="R11" s="12">
        <v>60493.430000000008</v>
      </c>
      <c r="S11" s="12">
        <v>76256.08</v>
      </c>
      <c r="T11" s="12">
        <v>84598.300199999998</v>
      </c>
      <c r="U11" s="12">
        <v>91745.950700000001</v>
      </c>
      <c r="V11" s="12">
        <v>93478</v>
      </c>
    </row>
    <row r="12" spans="1:46" x14ac:dyDescent="0.2">
      <c r="A12" s="4" t="s">
        <v>6</v>
      </c>
      <c r="B12" s="13">
        <v>6807.1018167169295</v>
      </c>
      <c r="C12" s="14">
        <v>8399.0746271734042</v>
      </c>
      <c r="D12" s="14">
        <v>10003.006841443614</v>
      </c>
      <c r="E12" s="14">
        <v>10023.101766842175</v>
      </c>
      <c r="F12" s="14">
        <v>10233.416222562668</v>
      </c>
      <c r="G12" s="14">
        <v>10938.034919097967</v>
      </c>
      <c r="H12" s="14">
        <v>12158.879509209075</v>
      </c>
      <c r="I12" s="14">
        <v>12795.6</v>
      </c>
      <c r="J12" s="14">
        <v>14069</v>
      </c>
      <c r="K12" s="14">
        <v>18035.400000000001</v>
      </c>
      <c r="L12" s="14">
        <v>22496</v>
      </c>
      <c r="M12" s="14">
        <v>25517.200000000001</v>
      </c>
      <c r="N12" s="14">
        <v>33401.699999999997</v>
      </c>
      <c r="O12" s="12">
        <v>55349</v>
      </c>
      <c r="P12" s="12">
        <v>53815.199999999997</v>
      </c>
      <c r="Q12" s="12">
        <v>51165.7</v>
      </c>
      <c r="R12" s="12">
        <v>55830.5</v>
      </c>
      <c r="S12" s="12">
        <v>61199.23</v>
      </c>
      <c r="T12" s="12">
        <v>72272.090000000011</v>
      </c>
      <c r="U12" s="12">
        <v>77029</v>
      </c>
      <c r="V12" s="12">
        <v>76586</v>
      </c>
    </row>
    <row r="13" spans="1:46" x14ac:dyDescent="0.2">
      <c r="A13" s="2" t="s">
        <v>7</v>
      </c>
      <c r="B13" s="16">
        <f t="shared" ref="B13:G13" si="8">SUM(B14:B18)</f>
        <v>137514.43363902371</v>
      </c>
      <c r="C13" s="17">
        <f t="shared" si="8"/>
        <v>156970.48686792463</v>
      </c>
      <c r="D13" s="17">
        <f t="shared" si="8"/>
        <v>176926.05797763285</v>
      </c>
      <c r="E13" s="17">
        <f t="shared" si="8"/>
        <v>191115.26422465098</v>
      </c>
      <c r="F13" s="17">
        <f t="shared" si="8"/>
        <v>218021.82548000399</v>
      </c>
      <c r="G13" s="17">
        <f t="shared" si="8"/>
        <v>254859.45309284271</v>
      </c>
      <c r="H13" s="17">
        <f t="shared" ref="H13:O13" si="9">SUM(H14:H18)</f>
        <v>285075.51048900402</v>
      </c>
      <c r="I13" s="17">
        <f t="shared" si="9"/>
        <v>347516.07499999995</v>
      </c>
      <c r="J13" s="17">
        <f t="shared" si="9"/>
        <v>392971.9</v>
      </c>
      <c r="K13" s="17">
        <f t="shared" si="9"/>
        <v>437320.66200000001</v>
      </c>
      <c r="L13" s="17">
        <f t="shared" si="9"/>
        <v>484911.902</v>
      </c>
      <c r="M13" s="17">
        <f t="shared" si="9"/>
        <v>562913.402</v>
      </c>
      <c r="N13" s="17">
        <f t="shared" si="9"/>
        <v>646593.36900000006</v>
      </c>
      <c r="O13" s="17">
        <f t="shared" si="9"/>
        <v>697387.48200000008</v>
      </c>
      <c r="P13" s="17">
        <f t="shared" ref="P13:S13" si="10">SUM(P14:P18)</f>
        <v>752242.72899999993</v>
      </c>
      <c r="Q13" s="17">
        <f t="shared" si="10"/>
        <v>820058.48600000003</v>
      </c>
      <c r="R13" s="17">
        <f t="shared" si="10"/>
        <v>891119.045487792</v>
      </c>
      <c r="S13" s="17">
        <f t="shared" si="10"/>
        <v>964164.91158910992</v>
      </c>
      <c r="T13" s="17">
        <f t="shared" ref="T13:V13" si="11">SUM(T14:T18)</f>
        <v>1037508.832598164</v>
      </c>
      <c r="U13" s="17">
        <f t="shared" si="11"/>
        <v>1104026.3164238231</v>
      </c>
      <c r="V13" s="17">
        <f t="shared" si="11"/>
        <v>1158255.7171484388</v>
      </c>
    </row>
    <row r="14" spans="1:46" x14ac:dyDescent="0.2">
      <c r="A14" s="3" t="s">
        <v>8</v>
      </c>
      <c r="B14" s="11">
        <v>38619.130952599575</v>
      </c>
      <c r="C14" s="12">
        <v>43493.838729583098</v>
      </c>
      <c r="D14" s="12">
        <v>46300.798504550323</v>
      </c>
      <c r="E14" s="12">
        <v>47594.050523999875</v>
      </c>
      <c r="F14" s="12">
        <v>51786.998403407815</v>
      </c>
      <c r="G14" s="12">
        <v>64901.635358436215</v>
      </c>
      <c r="H14" s="12">
        <v>72340.832963282795</v>
      </c>
      <c r="I14" s="12">
        <v>86305.999999999942</v>
      </c>
      <c r="J14" s="12">
        <v>95779</v>
      </c>
      <c r="K14" s="12">
        <v>107502.00199999999</v>
      </c>
      <c r="L14" s="12">
        <v>115636.52</v>
      </c>
      <c r="M14" s="12">
        <v>127406.34</v>
      </c>
      <c r="N14" s="12">
        <v>145157.47</v>
      </c>
      <c r="O14" s="12">
        <v>170889.43</v>
      </c>
      <c r="P14" s="12">
        <v>183353.96899999995</v>
      </c>
      <c r="Q14" s="12">
        <v>222537.34900000002</v>
      </c>
      <c r="R14" s="12">
        <v>241306.17100000003</v>
      </c>
      <c r="S14" s="12">
        <v>258622.79699999999</v>
      </c>
      <c r="T14" s="12">
        <v>282007.38199999998</v>
      </c>
      <c r="U14" s="12">
        <v>298912.71000000002</v>
      </c>
      <c r="V14" s="12">
        <v>315533</v>
      </c>
    </row>
    <row r="15" spans="1:46" x14ac:dyDescent="0.2">
      <c r="A15" s="3" t="s">
        <v>9</v>
      </c>
      <c r="B15" s="11">
        <v>25420.207167528821</v>
      </c>
      <c r="C15" s="12">
        <v>30182.080865338587</v>
      </c>
      <c r="D15" s="12">
        <v>34515.715682445829</v>
      </c>
      <c r="E15" s="12">
        <v>38510.153983710727</v>
      </c>
      <c r="F15" s="12">
        <v>44169.666342739583</v>
      </c>
      <c r="G15" s="12">
        <v>53238.011500092885</v>
      </c>
      <c r="H15" s="12">
        <v>59966.349332803424</v>
      </c>
      <c r="I15" s="12">
        <v>69629.953999999998</v>
      </c>
      <c r="J15" s="12">
        <v>84919.92</v>
      </c>
      <c r="K15" s="12">
        <v>97155.18</v>
      </c>
      <c r="L15" s="12">
        <v>108419.48300000001</v>
      </c>
      <c r="M15" s="12">
        <v>139920.391</v>
      </c>
      <c r="N15" s="12">
        <v>149775.88</v>
      </c>
      <c r="O15" s="12">
        <v>155920.755</v>
      </c>
      <c r="P15" s="12">
        <v>154650.99</v>
      </c>
      <c r="Q15" s="12">
        <v>154835.99800000002</v>
      </c>
      <c r="R15" s="12">
        <v>174645.00200000001</v>
      </c>
      <c r="S15" s="12">
        <v>199422.81996287988</v>
      </c>
      <c r="T15" s="12">
        <v>223661.06301102357</v>
      </c>
      <c r="U15" s="12">
        <v>245249.5629411352</v>
      </c>
      <c r="V15" s="12">
        <v>254460.99900000001</v>
      </c>
    </row>
    <row r="16" spans="1:46" x14ac:dyDescent="0.2">
      <c r="A16" s="3" t="s">
        <v>10</v>
      </c>
      <c r="B16" s="11">
        <v>50760</v>
      </c>
      <c r="C16" s="12">
        <v>57814.51</v>
      </c>
      <c r="D16" s="12">
        <v>67927.539999999994</v>
      </c>
      <c r="E16" s="12">
        <v>73014.490000000005</v>
      </c>
      <c r="F16" s="12">
        <v>85901.67</v>
      </c>
      <c r="G16" s="12">
        <v>94650.77</v>
      </c>
      <c r="H16" s="12">
        <v>106208.49</v>
      </c>
      <c r="I16" s="12">
        <v>136695.82</v>
      </c>
      <c r="J16" s="12">
        <v>153059.57999999999</v>
      </c>
      <c r="K16" s="12">
        <v>169598.48</v>
      </c>
      <c r="L16" s="12">
        <v>191949.3</v>
      </c>
      <c r="M16" s="12">
        <v>217310.67</v>
      </c>
      <c r="N16" s="12">
        <v>266197.42</v>
      </c>
      <c r="O16" s="12">
        <v>275313.49600000004</v>
      </c>
      <c r="P16" s="12">
        <v>307788.17</v>
      </c>
      <c r="Q16" s="12">
        <v>327227.94</v>
      </c>
      <c r="R16" s="12">
        <v>347867.30248779198</v>
      </c>
      <c r="S16" s="12">
        <v>369483.59218960046</v>
      </c>
      <c r="T16" s="12">
        <v>387117.55020628398</v>
      </c>
      <c r="U16" s="12">
        <v>405610.64071087918</v>
      </c>
      <c r="V16" s="12">
        <v>425826</v>
      </c>
    </row>
    <row r="17" spans="1:22" x14ac:dyDescent="0.2">
      <c r="A17" s="3" t="s">
        <v>11</v>
      </c>
      <c r="B17" s="11">
        <v>9100.0955188953212</v>
      </c>
      <c r="C17" s="12">
        <v>10387.557273002956</v>
      </c>
      <c r="D17" s="12">
        <v>11415.003790636732</v>
      </c>
      <c r="E17" s="12">
        <v>12974.569716940383</v>
      </c>
      <c r="F17" s="12">
        <v>14838.490733856603</v>
      </c>
      <c r="G17" s="12">
        <v>17835.036234313622</v>
      </c>
      <c r="H17" s="12">
        <v>19403.838192917829</v>
      </c>
      <c r="I17" s="12">
        <v>23369.300999999999</v>
      </c>
      <c r="J17" s="12">
        <v>27144.400000000001</v>
      </c>
      <c r="K17" s="12">
        <v>29834</v>
      </c>
      <c r="L17" s="12">
        <v>33006.599000000002</v>
      </c>
      <c r="M17" s="12">
        <v>38592.001000000004</v>
      </c>
      <c r="N17" s="12">
        <v>40942.598999999995</v>
      </c>
      <c r="O17" s="12">
        <v>42879.800999999999</v>
      </c>
      <c r="P17" s="12">
        <v>51374.6</v>
      </c>
      <c r="Q17" s="12">
        <v>58136.198999999993</v>
      </c>
      <c r="R17" s="12">
        <v>66140.570000000007</v>
      </c>
      <c r="S17" s="12">
        <v>70292.702436629566</v>
      </c>
      <c r="T17" s="12">
        <v>71453.837380856523</v>
      </c>
      <c r="U17" s="12">
        <v>74421.402771808804</v>
      </c>
      <c r="V17" s="12">
        <v>78575.718148438813</v>
      </c>
    </row>
    <row r="18" spans="1:22" x14ac:dyDescent="0.2">
      <c r="A18" s="4" t="s">
        <v>12</v>
      </c>
      <c r="B18" s="13">
        <v>13615</v>
      </c>
      <c r="C18" s="14">
        <v>15092.5</v>
      </c>
      <c r="D18" s="14">
        <v>16767</v>
      </c>
      <c r="E18" s="14">
        <v>19022</v>
      </c>
      <c r="F18" s="14">
        <v>21325</v>
      </c>
      <c r="G18" s="14">
        <v>24234</v>
      </c>
      <c r="H18" s="14">
        <v>27156</v>
      </c>
      <c r="I18" s="14">
        <v>31515</v>
      </c>
      <c r="J18" s="14">
        <v>32069</v>
      </c>
      <c r="K18" s="14">
        <v>33231</v>
      </c>
      <c r="L18" s="14">
        <v>35900</v>
      </c>
      <c r="M18" s="14">
        <v>39684</v>
      </c>
      <c r="N18" s="14">
        <v>44520</v>
      </c>
      <c r="O18" s="14">
        <v>52384</v>
      </c>
      <c r="P18" s="162">
        <v>55075</v>
      </c>
      <c r="Q18" s="162">
        <v>57321.000000000015</v>
      </c>
      <c r="R18" s="162">
        <v>61160.000000000015</v>
      </c>
      <c r="S18" s="162">
        <v>66342.999999999985</v>
      </c>
      <c r="T18" s="162">
        <v>73269.000000000015</v>
      </c>
      <c r="U18" s="162">
        <v>79832</v>
      </c>
      <c r="V18" s="162">
        <v>83859.999999999956</v>
      </c>
    </row>
    <row r="19" spans="1:22" hidden="1" x14ac:dyDescent="0.2">
      <c r="A19" s="2" t="s">
        <v>179</v>
      </c>
      <c r="B19" s="16">
        <f t="shared" ref="B19:G19" si="12">B13+B9+B6</f>
        <v>239611.68584609748</v>
      </c>
      <c r="C19" s="17">
        <f t="shared" si="12"/>
        <v>272087.89671897911</v>
      </c>
      <c r="D19" s="17">
        <f t="shared" si="12"/>
        <v>302283.28888671711</v>
      </c>
      <c r="E19" s="17">
        <f t="shared" si="12"/>
        <v>318073.67931832105</v>
      </c>
      <c r="F19" s="17">
        <f t="shared" si="12"/>
        <v>351678.15856505191</v>
      </c>
      <c r="G19" s="17">
        <f t="shared" si="12"/>
        <v>415721.42385568342</v>
      </c>
      <c r="H19" s="17">
        <f t="shared" ref="H19:O19" si="13">H13+H9+H6</f>
        <v>475688.72806523903</v>
      </c>
      <c r="I19" s="17">
        <f t="shared" si="13"/>
        <v>579543.90299999993</v>
      </c>
      <c r="J19" s="17">
        <f t="shared" si="13"/>
        <v>623749.1</v>
      </c>
      <c r="K19" s="17">
        <f t="shared" si="13"/>
        <v>688045.57</v>
      </c>
      <c r="L19" s="17">
        <f t="shared" si="13"/>
        <v>760953.21600000001</v>
      </c>
      <c r="M19" s="17">
        <f t="shared" si="13"/>
        <v>854039.11329999997</v>
      </c>
      <c r="N19" s="17">
        <f t="shared" si="13"/>
        <v>986981.8245000001</v>
      </c>
      <c r="O19" s="17">
        <f t="shared" si="13"/>
        <v>1116454.388</v>
      </c>
      <c r="P19" s="17">
        <f t="shared" ref="P19:S19" si="14">P13+P9+P6</f>
        <v>1170953.237</v>
      </c>
      <c r="Q19" s="17">
        <f t="shared" si="14"/>
        <v>1260153.4740000002</v>
      </c>
      <c r="R19" s="17">
        <f t="shared" si="14"/>
        <v>1365022.6454877921</v>
      </c>
      <c r="S19" s="17">
        <f t="shared" si="14"/>
        <v>1452916.9515891098</v>
      </c>
      <c r="T19" s="17">
        <f t="shared" ref="T19:V19" si="15">T13+T9+T6</f>
        <v>1565842.0767981641</v>
      </c>
      <c r="U19" s="17">
        <f t="shared" si="15"/>
        <v>1665921.6751238229</v>
      </c>
      <c r="V19" s="17">
        <f t="shared" si="15"/>
        <v>1697090.5431484389</v>
      </c>
    </row>
    <row r="20" spans="1:22" hidden="1" x14ac:dyDescent="0.2">
      <c r="A20" s="3">
        <v>0</v>
      </c>
      <c r="B20" s="11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</row>
    <row r="21" spans="1:22" ht="13.5" thickBot="1" x14ac:dyDescent="0.25">
      <c r="A21" s="22" t="s">
        <v>184</v>
      </c>
      <c r="B21" s="23">
        <f t="shared" ref="B21:H21" si="16">B19+B20</f>
        <v>239611.68584609748</v>
      </c>
      <c r="C21" s="24">
        <f t="shared" si="16"/>
        <v>272087.89671897911</v>
      </c>
      <c r="D21" s="24">
        <f t="shared" si="16"/>
        <v>302283.28888671711</v>
      </c>
      <c r="E21" s="24">
        <f t="shared" si="16"/>
        <v>318073.67931832105</v>
      </c>
      <c r="F21" s="24">
        <f t="shared" si="16"/>
        <v>351678.15856505191</v>
      </c>
      <c r="G21" s="24">
        <f t="shared" si="16"/>
        <v>415721.42385568342</v>
      </c>
      <c r="H21" s="24">
        <f t="shared" si="16"/>
        <v>475688.72806523903</v>
      </c>
      <c r="I21" s="24">
        <f t="shared" ref="I21:O21" si="17">I19+I20</f>
        <v>579543.90299999993</v>
      </c>
      <c r="J21" s="24">
        <f t="shared" si="17"/>
        <v>623749.1</v>
      </c>
      <c r="K21" s="24">
        <f t="shared" si="17"/>
        <v>688045.57</v>
      </c>
      <c r="L21" s="24">
        <f t="shared" si="17"/>
        <v>760953.21600000001</v>
      </c>
      <c r="M21" s="24">
        <f t="shared" si="17"/>
        <v>854039.11329999997</v>
      </c>
      <c r="N21" s="24">
        <f t="shared" si="17"/>
        <v>986981.8245000001</v>
      </c>
      <c r="O21" s="24">
        <f t="shared" si="17"/>
        <v>1116454.388</v>
      </c>
      <c r="P21" s="24">
        <f>P19+P20</f>
        <v>1170953.237</v>
      </c>
      <c r="Q21" s="24">
        <f>Q19+Q20</f>
        <v>1260153.4740000002</v>
      </c>
      <c r="R21" s="24">
        <f t="shared" ref="R21" si="18">R19+R20</f>
        <v>1365022.6454877921</v>
      </c>
      <c r="S21" s="24">
        <f t="shared" ref="S21" si="19">S19+S20</f>
        <v>1452916.9515891098</v>
      </c>
      <c r="T21" s="24">
        <f t="shared" ref="T21:V21" si="20">T19+T20</f>
        <v>1565842.0767981641</v>
      </c>
      <c r="U21" s="24">
        <f t="shared" si="20"/>
        <v>1665921.6751238229</v>
      </c>
      <c r="V21" s="24">
        <f t="shared" si="20"/>
        <v>1697090.5431484389</v>
      </c>
    </row>
    <row r="23" spans="1:22" ht="18" x14ac:dyDescent="0.25">
      <c r="A23" s="209" t="s">
        <v>181</v>
      </c>
      <c r="B23" s="209"/>
      <c r="C23" s="209"/>
      <c r="D23" s="209"/>
      <c r="E23" s="209"/>
      <c r="F23" s="209"/>
      <c r="G23" s="210"/>
      <c r="H23" s="210"/>
      <c r="I23" s="210"/>
      <c r="J23" s="210"/>
      <c r="K23" s="210"/>
      <c r="L23" s="210"/>
      <c r="M23" s="210"/>
      <c r="N23" s="210"/>
      <c r="O23" s="211"/>
      <c r="P23" s="211"/>
    </row>
    <row r="24" spans="1:22" x14ac:dyDescent="0.2">
      <c r="A24" s="1" t="s">
        <v>178</v>
      </c>
      <c r="B24" s="1"/>
      <c r="C24" s="1"/>
      <c r="D24" s="1"/>
      <c r="E24" s="1"/>
      <c r="F24" s="1"/>
    </row>
    <row r="25" spans="1:22" ht="13.5" thickBot="1" x14ac:dyDescent="0.25">
      <c r="A25" s="25" t="s">
        <v>24</v>
      </c>
      <c r="B25" s="18" t="s">
        <v>103</v>
      </c>
      <c r="C25" s="19" t="s">
        <v>104</v>
      </c>
      <c r="D25" s="19" t="s">
        <v>105</v>
      </c>
      <c r="E25" s="19" t="s">
        <v>106</v>
      </c>
      <c r="F25" s="19" t="s">
        <v>107</v>
      </c>
      <c r="G25" s="19" t="s">
        <v>15</v>
      </c>
      <c r="H25" s="19" t="s">
        <v>16</v>
      </c>
      <c r="I25" s="19" t="s">
        <v>17</v>
      </c>
      <c r="J25" s="26">
        <v>2003</v>
      </c>
      <c r="K25" s="26">
        <v>2004</v>
      </c>
      <c r="L25" s="26">
        <v>2005</v>
      </c>
      <c r="M25" s="26">
        <v>2006</v>
      </c>
      <c r="N25" s="26">
        <v>2007</v>
      </c>
      <c r="O25" s="26">
        <v>2008</v>
      </c>
      <c r="P25" s="26">
        <v>2009</v>
      </c>
      <c r="Q25" s="26">
        <v>2010</v>
      </c>
      <c r="R25" s="26">
        <f>R5</f>
        <v>2011</v>
      </c>
      <c r="S25" s="26">
        <f t="shared" ref="S25" si="21">S5</f>
        <v>2012</v>
      </c>
      <c r="T25" s="26">
        <f t="shared" ref="T25:V25" si="22">T5</f>
        <v>2013</v>
      </c>
      <c r="U25" s="26">
        <f t="shared" si="22"/>
        <v>2014</v>
      </c>
      <c r="V25" s="26">
        <f t="shared" si="22"/>
        <v>2015</v>
      </c>
    </row>
    <row r="26" spans="1:22" ht="13.5" thickTop="1" x14ac:dyDescent="0.2">
      <c r="A26" s="5" t="s">
        <v>0</v>
      </c>
      <c r="B26" s="21">
        <f>B27+B28</f>
        <v>4448.3206181944206</v>
      </c>
      <c r="C26" s="15">
        <f>C27+C28</f>
        <v>5367.6850643901171</v>
      </c>
      <c r="D26" s="15">
        <f>D27+D28</f>
        <v>5541.978794228492</v>
      </c>
      <c r="E26" s="15">
        <f>E27+E28</f>
        <v>5839.0246866039352</v>
      </c>
      <c r="F26" s="15">
        <f t="shared" ref="F26:O26" si="23">F27+F28</f>
        <v>5557.084962212065</v>
      </c>
      <c r="G26" s="15">
        <f t="shared" si="23"/>
        <v>6001.2181470380265</v>
      </c>
      <c r="H26" s="15">
        <f t="shared" si="23"/>
        <v>7798.4036872902843</v>
      </c>
      <c r="I26" s="15">
        <f t="shared" si="23"/>
        <v>9600.7394389037472</v>
      </c>
      <c r="J26" s="15">
        <f t="shared" si="23"/>
        <v>9109.2180941253228</v>
      </c>
      <c r="K26" s="15">
        <f t="shared" si="23"/>
        <v>9372.5298894530752</v>
      </c>
      <c r="L26" s="15">
        <f t="shared" si="23"/>
        <v>8769.0622875277604</v>
      </c>
      <c r="M26" s="15">
        <f t="shared" si="23"/>
        <v>10524.574739602809</v>
      </c>
      <c r="N26" s="15">
        <f t="shared" si="23"/>
        <v>14278.321384604147</v>
      </c>
      <c r="O26" s="15">
        <f t="shared" si="23"/>
        <v>18100.024917206338</v>
      </c>
      <c r="P26" s="15">
        <f t="shared" ref="P26:R26" si="24">P27+P28</f>
        <v>17526.270609744002</v>
      </c>
      <c r="Q26" s="15">
        <f t="shared" si="24"/>
        <v>17426.16569832091</v>
      </c>
      <c r="R26" s="15">
        <f t="shared" si="24"/>
        <v>19921.323006623439</v>
      </c>
      <c r="S26" s="15">
        <f t="shared" ref="S26" si="25">S27+S28</f>
        <v>18638.692634565152</v>
      </c>
      <c r="T26" s="15">
        <f t="shared" ref="T26:V26" si="26">T27+T28</f>
        <v>19448.748135922251</v>
      </c>
      <c r="U26" s="15">
        <f t="shared" si="26"/>
        <v>21119.336860299121</v>
      </c>
      <c r="V26" s="15">
        <f t="shared" si="26"/>
        <v>20916.604830142704</v>
      </c>
    </row>
    <row r="27" spans="1:22" x14ac:dyDescent="0.2">
      <c r="A27" s="6" t="s">
        <v>1</v>
      </c>
      <c r="B27" s="29">
        <f>B7*B46/100</f>
        <v>3849.0099651910214</v>
      </c>
      <c r="C27" s="27">
        <f t="shared" ref="C27:O27" si="27">C7*C46/100</f>
        <v>4656.3099835085131</v>
      </c>
      <c r="D27" s="27">
        <f t="shared" si="27"/>
        <v>4847.4669895903498</v>
      </c>
      <c r="E27" s="27">
        <f t="shared" si="27"/>
        <v>5014.7276557141904</v>
      </c>
      <c r="F27" s="27">
        <f t="shared" si="27"/>
        <v>4645.9554726773449</v>
      </c>
      <c r="G27" s="27">
        <f t="shared" si="27"/>
        <v>4771.7983567553447</v>
      </c>
      <c r="H27" s="27">
        <f t="shared" si="27"/>
        <v>6175.7542302976617</v>
      </c>
      <c r="I27" s="27">
        <f t="shared" si="27"/>
        <v>7553.9636182340673</v>
      </c>
      <c r="J27" s="27">
        <f t="shared" si="27"/>
        <v>7275.139190662785</v>
      </c>
      <c r="K27" s="27">
        <f t="shared" si="27"/>
        <v>7438.8324168722584</v>
      </c>
      <c r="L27" s="27">
        <f t="shared" si="27"/>
        <v>6584.7887466691</v>
      </c>
      <c r="M27" s="27">
        <f t="shared" si="27"/>
        <v>7817.4193347272803</v>
      </c>
      <c r="N27" s="27">
        <f t="shared" si="27"/>
        <v>10944.833585164535</v>
      </c>
      <c r="O27" s="27">
        <f t="shared" si="27"/>
        <v>13865.102662315836</v>
      </c>
      <c r="P27" s="27">
        <f t="shared" ref="P27:R27" si="28">P7*P46/100</f>
        <v>13276.762821678019</v>
      </c>
      <c r="Q27" s="27">
        <f t="shared" si="28"/>
        <v>12450.398858668717</v>
      </c>
      <c r="R27" s="27">
        <f t="shared" si="28"/>
        <v>14258.03735651199</v>
      </c>
      <c r="S27" s="27">
        <f>S7*S46/100</f>
        <v>13331.394633302647</v>
      </c>
      <c r="T27" s="27">
        <f t="shared" ref="T27:V27" si="29">T7*T46/100</f>
        <v>13778.46568718759</v>
      </c>
      <c r="U27" s="27">
        <f t="shared" si="29"/>
        <v>15720.966988637339</v>
      </c>
      <c r="V27" s="27">
        <f t="shared" si="29"/>
        <v>15882.117684365117</v>
      </c>
    </row>
    <row r="28" spans="1:22" x14ac:dyDescent="0.2">
      <c r="A28" s="28" t="s">
        <v>2</v>
      </c>
      <c r="B28" s="30">
        <f>B8*B47/100</f>
        <v>599.31065300339912</v>
      </c>
      <c r="C28" s="163">
        <f t="shared" ref="C28:O28" si="30">C8*C47/100</f>
        <v>711.37508088160428</v>
      </c>
      <c r="D28" s="163">
        <f t="shared" si="30"/>
        <v>694.51180463814251</v>
      </c>
      <c r="E28" s="163">
        <f t="shared" si="30"/>
        <v>824.29703088974452</v>
      </c>
      <c r="F28" s="163">
        <f t="shared" si="30"/>
        <v>911.12948953472039</v>
      </c>
      <c r="G28" s="163">
        <f t="shared" si="30"/>
        <v>1229.4197902826816</v>
      </c>
      <c r="H28" s="163">
        <f t="shared" si="30"/>
        <v>1622.6494569926228</v>
      </c>
      <c r="I28" s="163">
        <f t="shared" si="30"/>
        <v>2046.7758206696806</v>
      </c>
      <c r="J28" s="163">
        <f t="shared" si="30"/>
        <v>1834.0789034625379</v>
      </c>
      <c r="K28" s="163">
        <f t="shared" si="30"/>
        <v>1933.697472580817</v>
      </c>
      <c r="L28" s="163">
        <f t="shared" si="30"/>
        <v>2184.2735408586609</v>
      </c>
      <c r="M28" s="163">
        <f t="shared" si="30"/>
        <v>2707.1554048755297</v>
      </c>
      <c r="N28" s="163">
        <f t="shared" si="30"/>
        <v>3333.4877994396129</v>
      </c>
      <c r="O28" s="163">
        <f t="shared" si="30"/>
        <v>4234.9222548905018</v>
      </c>
      <c r="P28" s="163">
        <f t="shared" ref="P28:R28" si="31">P8*P47/100</f>
        <v>4249.5077880659837</v>
      </c>
      <c r="Q28" s="163">
        <f t="shared" si="31"/>
        <v>4975.766839652194</v>
      </c>
      <c r="R28" s="163">
        <f t="shared" si="31"/>
        <v>5663.2856501114493</v>
      </c>
      <c r="S28" s="163">
        <f t="shared" ref="S28" si="32">S8*S47/100</f>
        <v>5307.2980012625048</v>
      </c>
      <c r="T28" s="163">
        <f t="shared" ref="T28:V28" si="33">T8*T47/100</f>
        <v>5670.2824487346597</v>
      </c>
      <c r="U28" s="163">
        <f t="shared" si="33"/>
        <v>5398.369871661781</v>
      </c>
      <c r="V28" s="163">
        <f t="shared" si="33"/>
        <v>5034.4871457775862</v>
      </c>
    </row>
    <row r="29" spans="1:22" x14ac:dyDescent="0.2">
      <c r="A29" s="5" t="s">
        <v>3</v>
      </c>
      <c r="B29" s="131">
        <f>B30+B31+B32</f>
        <v>14436.970879538614</v>
      </c>
      <c r="C29" s="33">
        <f>C30+C31+C32</f>
        <v>15750.517743064207</v>
      </c>
      <c r="D29" s="33">
        <f>D30+D31+D32</f>
        <v>17763.806117334549</v>
      </c>
      <c r="E29" s="33">
        <f>E30+E31+E32</f>
        <v>17259.588051275423</v>
      </c>
      <c r="F29" s="33">
        <f>F30+F31+F32</f>
        <v>17873.168883982482</v>
      </c>
      <c r="G29" s="33">
        <f t="shared" ref="G29:O29" si="34">G30+G31+G32</f>
        <v>21547.141743674561</v>
      </c>
      <c r="H29" s="33">
        <f t="shared" si="34"/>
        <v>25001.391070210084</v>
      </c>
      <c r="I29" s="33">
        <f t="shared" si="34"/>
        <v>28992.264238363361</v>
      </c>
      <c r="J29" s="33">
        <f t="shared" si="34"/>
        <v>30906.059009865683</v>
      </c>
      <c r="K29" s="33">
        <f t="shared" si="34"/>
        <v>34224.400360892912</v>
      </c>
      <c r="L29" s="33">
        <f t="shared" si="34"/>
        <v>37246.086186325112</v>
      </c>
      <c r="M29" s="33">
        <f t="shared" si="34"/>
        <v>35698.416193759578</v>
      </c>
      <c r="N29" s="33">
        <f t="shared" si="34"/>
        <v>40089.091082067389</v>
      </c>
      <c r="O29" s="33">
        <f t="shared" si="34"/>
        <v>47845.371964184837</v>
      </c>
      <c r="P29" s="33">
        <f t="shared" ref="P29:R29" si="35">P30+P31+P32</f>
        <v>48079.393306839855</v>
      </c>
      <c r="Q29" s="33">
        <f t="shared" si="35"/>
        <v>48912.420407488404</v>
      </c>
      <c r="R29" s="33">
        <f t="shared" si="35"/>
        <v>50225.001711203666</v>
      </c>
      <c r="S29" s="33">
        <f t="shared" ref="S29" si="36">S30+S31+S32</f>
        <v>53833.3755966151</v>
      </c>
      <c r="T29" s="33">
        <f t="shared" ref="T29:V29" si="37">T30+T31+T32</f>
        <v>59112.9908482955</v>
      </c>
      <c r="U29" s="33">
        <f t="shared" si="37"/>
        <v>65926.25134262527</v>
      </c>
      <c r="V29" s="33">
        <f t="shared" si="37"/>
        <v>63283.329441922309</v>
      </c>
    </row>
    <row r="30" spans="1:22" x14ac:dyDescent="0.2">
      <c r="A30" s="6" t="s">
        <v>4</v>
      </c>
      <c r="B30" s="29">
        <f>B10*B49/100</f>
        <v>10945.356488883675</v>
      </c>
      <c r="C30" s="27">
        <f t="shared" ref="C30:O30" si="38">C10*C49/100</f>
        <v>11973.066219535565</v>
      </c>
      <c r="D30" s="27">
        <f t="shared" si="38"/>
        <v>13471.657947345195</v>
      </c>
      <c r="E30" s="27">
        <f t="shared" si="38"/>
        <v>13018.343188384475</v>
      </c>
      <c r="F30" s="27">
        <f t="shared" si="38"/>
        <v>13726.904725277189</v>
      </c>
      <c r="G30" s="27">
        <f t="shared" si="38"/>
        <v>17053.811075375863</v>
      </c>
      <c r="H30" s="27">
        <f t="shared" si="38"/>
        <v>19678.373656729269</v>
      </c>
      <c r="I30" s="27">
        <f t="shared" si="38"/>
        <v>23911.013120744723</v>
      </c>
      <c r="J30" s="27">
        <f t="shared" si="38"/>
        <v>25973.80010004876</v>
      </c>
      <c r="K30" s="27">
        <f t="shared" si="38"/>
        <v>28230.53002108301</v>
      </c>
      <c r="L30" s="27">
        <f t="shared" si="38"/>
        <v>30318.669048496784</v>
      </c>
      <c r="M30" s="27">
        <f t="shared" si="38"/>
        <v>28131.420526455167</v>
      </c>
      <c r="N30" s="27">
        <f t="shared" si="38"/>
        <v>30930.747069981149</v>
      </c>
      <c r="O30" s="27">
        <f t="shared" si="38"/>
        <v>34201.701891687822</v>
      </c>
      <c r="P30" s="27">
        <f t="shared" ref="P30:R30" si="39">P10*P49/100</f>
        <v>32627.401803285218</v>
      </c>
      <c r="Q30" s="27">
        <f t="shared" si="39"/>
        <v>32014.097725466905</v>
      </c>
      <c r="R30" s="27">
        <f t="shared" si="39"/>
        <v>30188.041836758315</v>
      </c>
      <c r="S30" s="27">
        <f t="shared" ref="S30" si="40">S10*S49/100</f>
        <v>30132.878098488869</v>
      </c>
      <c r="T30" s="27">
        <f t="shared" ref="T30:V30" si="41">T10*T49/100</f>
        <v>32032.624906682657</v>
      </c>
      <c r="U30" s="27">
        <f t="shared" si="41"/>
        <v>36855.812546459798</v>
      </c>
      <c r="V30" s="27">
        <f t="shared" si="41"/>
        <v>34056.136102815581</v>
      </c>
    </row>
    <row r="31" spans="1:22" x14ac:dyDescent="0.2">
      <c r="A31" s="6" t="s">
        <v>5</v>
      </c>
      <c r="B31" s="29">
        <f>B11*B50/100</f>
        <v>1886.2239426543385</v>
      </c>
      <c r="C31" s="27">
        <f t="shared" ref="C31:O31" si="42">C11*C50/100</f>
        <v>1869.3544762559243</v>
      </c>
      <c r="D31" s="27">
        <f t="shared" si="42"/>
        <v>1969.6592824789393</v>
      </c>
      <c r="E31" s="27">
        <f t="shared" si="42"/>
        <v>2046.6421929456646</v>
      </c>
      <c r="F31" s="27">
        <f t="shared" si="42"/>
        <v>2004.1788123129552</v>
      </c>
      <c r="G31" s="27">
        <f t="shared" si="42"/>
        <v>2214.1190720979416</v>
      </c>
      <c r="H31" s="27">
        <f t="shared" si="42"/>
        <v>2299.8065181695247</v>
      </c>
      <c r="I31" s="27">
        <f t="shared" si="42"/>
        <v>2629.1974181376336</v>
      </c>
      <c r="J31" s="27">
        <f t="shared" si="42"/>
        <v>2280.8316777559548</v>
      </c>
      <c r="K31" s="27">
        <f t="shared" si="42"/>
        <v>2573.2580905296477</v>
      </c>
      <c r="L31" s="27">
        <f t="shared" si="42"/>
        <v>2594.5826097862719</v>
      </c>
      <c r="M31" s="27">
        <f t="shared" si="42"/>
        <v>2770.68180766057</v>
      </c>
      <c r="N31" s="27">
        <f t="shared" si="42"/>
        <v>2900.8119558848334</v>
      </c>
      <c r="O31" s="27">
        <f t="shared" si="42"/>
        <v>3249.3422082336806</v>
      </c>
      <c r="P31" s="27">
        <f t="shared" ref="P31:R31" si="43">P11*P50/100</f>
        <v>5256.724842839586</v>
      </c>
      <c r="Q31" s="27">
        <f t="shared" si="43"/>
        <v>7115.4070767286603</v>
      </c>
      <c r="R31" s="27">
        <f t="shared" si="43"/>
        <v>9353.8791567486696</v>
      </c>
      <c r="S31" s="27">
        <f t="shared" ref="S31" si="44">S11*S50/100</f>
        <v>12122.617970491201</v>
      </c>
      <c r="T31" s="27">
        <f t="shared" ref="T31:V31" si="45">T11*T50/100</f>
        <v>13392.996061806027</v>
      </c>
      <c r="U31" s="27">
        <f t="shared" si="45"/>
        <v>14455.920352981782</v>
      </c>
      <c r="V31" s="27">
        <f t="shared" si="45"/>
        <v>14672.071681436406</v>
      </c>
    </row>
    <row r="32" spans="1:22" x14ac:dyDescent="0.2">
      <c r="A32" s="28" t="s">
        <v>6</v>
      </c>
      <c r="B32" s="30">
        <f>B12*B51/100</f>
        <v>1605.3904480006011</v>
      </c>
      <c r="C32" s="163">
        <f t="shared" ref="C32:O32" si="46">C12*C51/100</f>
        <v>1908.097047272717</v>
      </c>
      <c r="D32" s="163">
        <f t="shared" si="46"/>
        <v>2322.4888875104143</v>
      </c>
      <c r="E32" s="163">
        <f t="shared" si="46"/>
        <v>2194.6026699452814</v>
      </c>
      <c r="F32" s="163">
        <f t="shared" si="46"/>
        <v>2142.085346392339</v>
      </c>
      <c r="G32" s="163">
        <f t="shared" si="46"/>
        <v>2279.2115962007547</v>
      </c>
      <c r="H32" s="163">
        <f t="shared" si="46"/>
        <v>3023.2108953112897</v>
      </c>
      <c r="I32" s="163">
        <f t="shared" si="46"/>
        <v>2452.0536994810072</v>
      </c>
      <c r="J32" s="163">
        <f t="shared" si="46"/>
        <v>2651.4272320609666</v>
      </c>
      <c r="K32" s="163">
        <f t="shared" si="46"/>
        <v>3420.6122492802533</v>
      </c>
      <c r="L32" s="163">
        <f t="shared" si="46"/>
        <v>4332.8345280420572</v>
      </c>
      <c r="M32" s="163">
        <f t="shared" si="46"/>
        <v>4796.3138596438439</v>
      </c>
      <c r="N32" s="163">
        <f t="shared" si="46"/>
        <v>6257.5320562014113</v>
      </c>
      <c r="O32" s="163">
        <f t="shared" si="46"/>
        <v>10394.327864263329</v>
      </c>
      <c r="P32" s="163">
        <f t="shared" ref="P32:R32" si="47">P12*P51/100</f>
        <v>10195.266660715053</v>
      </c>
      <c r="Q32" s="163">
        <f t="shared" si="47"/>
        <v>9782.9156052928411</v>
      </c>
      <c r="R32" s="163">
        <f t="shared" si="47"/>
        <v>10683.080717696683</v>
      </c>
      <c r="S32" s="163">
        <f t="shared" ref="S32" si="48">S12*S51/100</f>
        <v>11577.879527635027</v>
      </c>
      <c r="T32" s="163">
        <f t="shared" ref="T32:V32" si="49">T12*T51/100</f>
        <v>13687.369879806813</v>
      </c>
      <c r="U32" s="163">
        <f t="shared" si="49"/>
        <v>14614.518443183697</v>
      </c>
      <c r="V32" s="163">
        <f t="shared" si="49"/>
        <v>14555.121657670323</v>
      </c>
    </row>
    <row r="33" spans="1:27" x14ac:dyDescent="0.2">
      <c r="A33" s="5" t="s">
        <v>7</v>
      </c>
      <c r="B33" s="131">
        <f>SUM(B34:B38)</f>
        <v>22025.993579231043</v>
      </c>
      <c r="C33" s="33">
        <f>SUM(C34:C38)</f>
        <v>25088.238594559531</v>
      </c>
      <c r="D33" s="33">
        <f>SUM(D34:D38)</f>
        <v>28007.172029857633</v>
      </c>
      <c r="E33" s="33">
        <f>SUM(E34:E38)</f>
        <v>30403.831141597377</v>
      </c>
      <c r="F33" s="33">
        <f>SUM(F34:F38)</f>
        <v>34521.76611407478</v>
      </c>
      <c r="G33" s="33">
        <f t="shared" ref="G33:O33" si="50">SUM(G34:G38)</f>
        <v>40090.331180885114</v>
      </c>
      <c r="H33" s="33">
        <f t="shared" si="50"/>
        <v>44995.254859627596</v>
      </c>
      <c r="I33" s="33">
        <f t="shared" si="50"/>
        <v>54342.724890375968</v>
      </c>
      <c r="J33" s="33">
        <f t="shared" si="50"/>
        <v>62172.408555274509</v>
      </c>
      <c r="K33" s="33">
        <f t="shared" si="50"/>
        <v>69297.562370285363</v>
      </c>
      <c r="L33" s="33">
        <f t="shared" si="50"/>
        <v>77941.709108755589</v>
      </c>
      <c r="M33" s="33">
        <f t="shared" si="50"/>
        <v>90858.305671932816</v>
      </c>
      <c r="N33" s="33">
        <f t="shared" si="50"/>
        <v>103788.20980272551</v>
      </c>
      <c r="O33" s="33">
        <f t="shared" si="50"/>
        <v>112023.78334953153</v>
      </c>
      <c r="P33" s="33">
        <f t="shared" ref="P33:R33" si="51">SUM(P34:P38)</f>
        <v>120735.63361353417</v>
      </c>
      <c r="Q33" s="33">
        <f t="shared" si="51"/>
        <v>131565.25223350426</v>
      </c>
      <c r="R33" s="33">
        <f t="shared" si="51"/>
        <v>143747.55353742657</v>
      </c>
      <c r="S33" s="33">
        <f t="shared" ref="S33" si="52">SUM(S34:S38)</f>
        <v>155118.22667459221</v>
      </c>
      <c r="T33" s="33">
        <f t="shared" ref="T33:V33" si="53">SUM(T34:T38)</f>
        <v>167815.16731610318</v>
      </c>
      <c r="U33" s="33">
        <f t="shared" si="53"/>
        <v>179217.80246537316</v>
      </c>
      <c r="V33" s="33">
        <f t="shared" si="53"/>
        <v>188066.62639287079</v>
      </c>
    </row>
    <row r="34" spans="1:27" x14ac:dyDescent="0.2">
      <c r="A34" s="3" t="s">
        <v>8</v>
      </c>
      <c r="B34" s="29">
        <f>B14*B53/100</f>
        <v>5956.4156426644158</v>
      </c>
      <c r="C34" s="27">
        <f t="shared" ref="C34:O34" si="54">C14*C53/100</f>
        <v>6614.274866243034</v>
      </c>
      <c r="D34" s="27">
        <f t="shared" si="54"/>
        <v>7051.9557490791776</v>
      </c>
      <c r="E34" s="27">
        <f t="shared" si="54"/>
        <v>7218.9389988100584</v>
      </c>
      <c r="F34" s="27">
        <f t="shared" si="54"/>
        <v>7833.804213719015</v>
      </c>
      <c r="G34" s="27">
        <f t="shared" si="54"/>
        <v>9853.9549922896949</v>
      </c>
      <c r="H34" s="27">
        <f t="shared" si="54"/>
        <v>11620.634943981573</v>
      </c>
      <c r="I34" s="27">
        <f t="shared" si="54"/>
        <v>13884.197713087478</v>
      </c>
      <c r="J34" s="27">
        <f t="shared" si="54"/>
        <v>15528.679040066705</v>
      </c>
      <c r="K34" s="27">
        <f t="shared" si="54"/>
        <v>17435.776649301646</v>
      </c>
      <c r="L34" s="27">
        <f t="shared" si="54"/>
        <v>18653.823739987311</v>
      </c>
      <c r="M34" s="27">
        <f t="shared" si="54"/>
        <v>20637.850585286375</v>
      </c>
      <c r="N34" s="27">
        <f t="shared" si="54"/>
        <v>23622.8801012515</v>
      </c>
      <c r="O34" s="27">
        <f t="shared" si="54"/>
        <v>27731.267095790612</v>
      </c>
      <c r="P34" s="27">
        <f t="shared" ref="P34:R34" si="55">P14*P53/100</f>
        <v>30152.300636952728</v>
      </c>
      <c r="Q34" s="27">
        <f t="shared" si="55"/>
        <v>36624.07018165497</v>
      </c>
      <c r="R34" s="27">
        <f t="shared" si="55"/>
        <v>40065.101734367236</v>
      </c>
      <c r="S34" s="27">
        <f t="shared" ref="S34" si="56">S14*S53/100</f>
        <v>42330.434194228743</v>
      </c>
      <c r="T34" s="27">
        <f t="shared" ref="T34:V34" si="57">T14*T53/100</f>
        <v>46237.457031688049</v>
      </c>
      <c r="U34" s="27">
        <f t="shared" si="57"/>
        <v>49069.937520431427</v>
      </c>
      <c r="V34" s="27">
        <f t="shared" si="57"/>
        <v>51897.496271771983</v>
      </c>
    </row>
    <row r="35" spans="1:27" x14ac:dyDescent="0.2">
      <c r="A35" s="3" t="s">
        <v>9</v>
      </c>
      <c r="B35" s="29">
        <f>B15*B54/100</f>
        <v>5640.3228706409209</v>
      </c>
      <c r="C35" s="27">
        <f t="shared" ref="C35:O35" si="58">C15*C54/100</f>
        <v>6600.1343574173134</v>
      </c>
      <c r="D35" s="27">
        <f t="shared" si="58"/>
        <v>7410.8360062031334</v>
      </c>
      <c r="E35" s="27">
        <f t="shared" si="58"/>
        <v>8208.4293723778574</v>
      </c>
      <c r="F35" s="27">
        <f t="shared" si="58"/>
        <v>9271.5664057965441</v>
      </c>
      <c r="G35" s="27">
        <f t="shared" si="58"/>
        <v>10978.612263262421</v>
      </c>
      <c r="H35" s="27">
        <f t="shared" si="58"/>
        <v>12245.880446817993</v>
      </c>
      <c r="I35" s="27">
        <f t="shared" si="58"/>
        <v>14265.638782341339</v>
      </c>
      <c r="J35" s="27">
        <f t="shared" si="58"/>
        <v>17503.441052975417</v>
      </c>
      <c r="K35" s="27">
        <f t="shared" si="58"/>
        <v>19947.368299174708</v>
      </c>
      <c r="L35" s="27">
        <f t="shared" si="58"/>
        <v>22391.433036344326</v>
      </c>
      <c r="M35" s="27">
        <f t="shared" si="58"/>
        <v>28920.376097935736</v>
      </c>
      <c r="N35" s="27">
        <f t="shared" si="58"/>
        <v>31185.518536615917</v>
      </c>
      <c r="O35" s="27">
        <f t="shared" si="58"/>
        <v>32534.887574312659</v>
      </c>
      <c r="P35" s="27">
        <f t="shared" ref="P35:R35" si="59">P15*P54/100</f>
        <v>32365.067996565933</v>
      </c>
      <c r="Q35" s="27">
        <f t="shared" si="59"/>
        <v>32570.804813304389</v>
      </c>
      <c r="R35" s="27">
        <f t="shared" si="59"/>
        <v>36650.967151734563</v>
      </c>
      <c r="S35" s="27">
        <f t="shared" ref="S35" si="60">S15*S54/100</f>
        <v>41648.256074798541</v>
      </c>
      <c r="T35" s="27">
        <f t="shared" ref="T35:V35" si="61">T15*T54/100</f>
        <v>46790.499594229761</v>
      </c>
      <c r="U35" s="27">
        <f t="shared" si="61"/>
        <v>51347.262703390297</v>
      </c>
      <c r="V35" s="27">
        <f t="shared" si="61"/>
        <v>53305.712047650486</v>
      </c>
    </row>
    <row r="36" spans="1:27" x14ac:dyDescent="0.2">
      <c r="A36" s="3" t="s">
        <v>10</v>
      </c>
      <c r="B36" s="29">
        <f>B16*B55/100</f>
        <v>6905.4876483648786</v>
      </c>
      <c r="C36" s="27">
        <f t="shared" ref="C36:O38" si="62">C16*C55/100</f>
        <v>7877.5718625714544</v>
      </c>
      <c r="D36" s="27">
        <f t="shared" si="62"/>
        <v>9206.6470569660032</v>
      </c>
      <c r="E36" s="27">
        <f t="shared" si="62"/>
        <v>9976.5419055841285</v>
      </c>
      <c r="F36" s="27">
        <f t="shared" si="62"/>
        <v>11852.665169839354</v>
      </c>
      <c r="G36" s="27">
        <f t="shared" si="62"/>
        <v>12754.982457403596</v>
      </c>
      <c r="H36" s="27">
        <f t="shared" si="62"/>
        <v>13861.678511718148</v>
      </c>
      <c r="I36" s="27">
        <f t="shared" si="62"/>
        <v>17635.22282467781</v>
      </c>
      <c r="J36" s="27">
        <f t="shared" si="62"/>
        <v>19906.337424341371</v>
      </c>
      <c r="K36" s="27">
        <f t="shared" si="62"/>
        <v>22092.462102050264</v>
      </c>
      <c r="L36" s="27">
        <f t="shared" si="62"/>
        <v>26172.449575849212</v>
      </c>
      <c r="M36" s="27">
        <f t="shared" si="62"/>
        <v>29094.105228236833</v>
      </c>
      <c r="N36" s="27">
        <f t="shared" si="62"/>
        <v>35661.024116679699</v>
      </c>
      <c r="O36" s="27">
        <f t="shared" si="62"/>
        <v>36972.030939327895</v>
      </c>
      <c r="P36" s="27">
        <f t="shared" ref="P36:R36" si="63">P16*P55/100</f>
        <v>41574.013646881802</v>
      </c>
      <c r="Q36" s="27">
        <f t="shared" si="63"/>
        <v>44198.612447097643</v>
      </c>
      <c r="R36" s="27">
        <f t="shared" si="63"/>
        <v>47002.446139544154</v>
      </c>
      <c r="S36" s="27">
        <f t="shared" ref="S36" si="64">S16*S55/100</f>
        <v>49719.994442563147</v>
      </c>
      <c r="T36" s="27">
        <f t="shared" ref="T36:V36" si="65">T16*T55/100</f>
        <v>52137.036507823199</v>
      </c>
      <c r="U36" s="27">
        <f t="shared" si="65"/>
        <v>54676.059939906663</v>
      </c>
      <c r="V36" s="27">
        <f t="shared" si="65"/>
        <v>57437.181580119272</v>
      </c>
    </row>
    <row r="37" spans="1:27" x14ac:dyDescent="0.2">
      <c r="A37" s="3" t="s">
        <v>11</v>
      </c>
      <c r="B37" s="29">
        <f t="shared" ref="B37:O38" si="66">B17*B56/100</f>
        <v>1504.7252801834497</v>
      </c>
      <c r="C37" s="27">
        <f t="shared" si="66"/>
        <v>1717.4344326403655</v>
      </c>
      <c r="D37" s="27">
        <f t="shared" si="66"/>
        <v>1886.6376998223766</v>
      </c>
      <c r="E37" s="27">
        <f t="shared" si="66"/>
        <v>2144.4708702907246</v>
      </c>
      <c r="F37" s="27">
        <f t="shared" si="66"/>
        <v>2447.4674550752238</v>
      </c>
      <c r="G37" s="27">
        <f t="shared" si="66"/>
        <v>2938.5966082316004</v>
      </c>
      <c r="H37" s="27">
        <f t="shared" si="66"/>
        <v>3197.9440634096636</v>
      </c>
      <c r="I37" s="27">
        <f t="shared" si="66"/>
        <v>3849.4799060950736</v>
      </c>
      <c r="J37" s="27">
        <f t="shared" si="66"/>
        <v>4469.5631970910399</v>
      </c>
      <c r="K37" s="27">
        <f t="shared" si="66"/>
        <v>4912.2531551452239</v>
      </c>
      <c r="L37" s="27">
        <f t="shared" si="66"/>
        <v>5410.0093623860412</v>
      </c>
      <c r="M37" s="27">
        <f t="shared" si="66"/>
        <v>6336.5371704285335</v>
      </c>
      <c r="N37" s="27">
        <f t="shared" si="66"/>
        <v>6715.9175438450102</v>
      </c>
      <c r="O37" s="27">
        <f t="shared" si="66"/>
        <v>7020.5229890332957</v>
      </c>
      <c r="P37" s="27">
        <f t="shared" ref="P37:R37" si="67">P17*P56/100</f>
        <v>8472.682756238446</v>
      </c>
      <c r="Q37" s="27">
        <f t="shared" si="67"/>
        <v>9610.2166220526906</v>
      </c>
      <c r="R37" s="27">
        <f t="shared" si="67"/>
        <v>10962.155062459007</v>
      </c>
      <c r="S37" s="27">
        <f t="shared" ref="S37" si="68">S17*S56/100</f>
        <v>11573.884764637063</v>
      </c>
      <c r="T37" s="27">
        <f t="shared" ref="T37:V37" si="69">T17*T56/100</f>
        <v>11770.543373878611</v>
      </c>
      <c r="U37" s="27">
        <f t="shared" si="69"/>
        <v>12268.031538700834</v>
      </c>
      <c r="V37" s="27">
        <f t="shared" si="69"/>
        <v>12967.516909226249</v>
      </c>
    </row>
    <row r="38" spans="1:27" x14ac:dyDescent="0.2">
      <c r="A38" s="28" t="s">
        <v>12</v>
      </c>
      <c r="B38" s="30">
        <f t="shared" si="66"/>
        <v>2019.0421373773761</v>
      </c>
      <c r="C38" s="163">
        <f t="shared" si="62"/>
        <v>2278.8230756873645</v>
      </c>
      <c r="D38" s="163">
        <f t="shared" si="62"/>
        <v>2451.0955177869446</v>
      </c>
      <c r="E38" s="163">
        <f t="shared" si="62"/>
        <v>2855.4499945346074</v>
      </c>
      <c r="F38" s="163">
        <f t="shared" si="62"/>
        <v>3116.2628696446445</v>
      </c>
      <c r="G38" s="163">
        <f t="shared" si="62"/>
        <v>3564.1848596978029</v>
      </c>
      <c r="H38" s="163">
        <f t="shared" si="62"/>
        <v>4069.1168937002226</v>
      </c>
      <c r="I38" s="163">
        <f t="shared" si="62"/>
        <v>4708.1856641742625</v>
      </c>
      <c r="J38" s="163">
        <f t="shared" si="62"/>
        <v>4764.3878407999809</v>
      </c>
      <c r="K38" s="163">
        <f t="shared" si="62"/>
        <v>4909.7021646135072</v>
      </c>
      <c r="L38" s="163">
        <f t="shared" si="62"/>
        <v>5313.9933941887002</v>
      </c>
      <c r="M38" s="163">
        <f t="shared" si="62"/>
        <v>5869.4365900453449</v>
      </c>
      <c r="N38" s="163">
        <f t="shared" si="62"/>
        <v>6602.8695043333892</v>
      </c>
      <c r="O38" s="163">
        <f t="shared" si="62"/>
        <v>7765.0747510670653</v>
      </c>
      <c r="P38" s="163">
        <f t="shared" ref="P38:R38" si="70">P18*P57/100</f>
        <v>8171.5685768952708</v>
      </c>
      <c r="Q38" s="163">
        <f t="shared" si="70"/>
        <v>8561.5481693945767</v>
      </c>
      <c r="R38" s="163">
        <f t="shared" si="70"/>
        <v>9066.8834493216236</v>
      </c>
      <c r="S38" s="163">
        <f t="shared" ref="S38" si="71">S18*S57/100</f>
        <v>9845.65719836471</v>
      </c>
      <c r="T38" s="163">
        <f t="shared" ref="T38:V38" si="72">T18*T57/100</f>
        <v>10879.630808483544</v>
      </c>
      <c r="U38" s="163">
        <f t="shared" si="72"/>
        <v>11856.51076294395</v>
      </c>
      <c r="V38" s="163">
        <f t="shared" si="72"/>
        <v>12458.719584102815</v>
      </c>
    </row>
    <row r="39" spans="1:27" hidden="1" x14ac:dyDescent="0.2">
      <c r="A39" s="5" t="str">
        <f>A21</f>
        <v>SA - Annual Gross Operating Surplus</v>
      </c>
      <c r="B39" s="131">
        <f>B33+B29+B26</f>
        <v>40911.285076964072</v>
      </c>
      <c r="C39" s="33">
        <f>C33+C29+C26</f>
        <v>46206.441402013857</v>
      </c>
      <c r="D39" s="33">
        <f>D33+D29+D26</f>
        <v>51312.956941420671</v>
      </c>
      <c r="E39" s="33">
        <f>E33+E29+E26</f>
        <v>53502.443879476734</v>
      </c>
      <c r="F39" s="33">
        <f>F33+F29+F26</f>
        <v>57952.019960269325</v>
      </c>
      <c r="G39" s="33">
        <f t="shared" ref="G39:O39" si="73">G33+G29+G26</f>
        <v>67638.691071597699</v>
      </c>
      <c r="H39" s="33">
        <f t="shared" si="73"/>
        <v>77795.049617127966</v>
      </c>
      <c r="I39" s="33">
        <f t="shared" si="73"/>
        <v>92935.728567643077</v>
      </c>
      <c r="J39" s="33">
        <f t="shared" si="73"/>
        <v>102187.68565926551</v>
      </c>
      <c r="K39" s="33">
        <f t="shared" si="73"/>
        <v>112894.49262063134</v>
      </c>
      <c r="L39" s="33">
        <f t="shared" si="73"/>
        <v>123956.85758260846</v>
      </c>
      <c r="M39" s="33">
        <f t="shared" si="73"/>
        <v>137081.29660529521</v>
      </c>
      <c r="N39" s="33">
        <f t="shared" si="73"/>
        <v>158155.62226939705</v>
      </c>
      <c r="O39" s="33">
        <f t="shared" si="73"/>
        <v>177969.18023092271</v>
      </c>
      <c r="P39" s="33">
        <f t="shared" ref="P39:R39" si="74">P33+P29+P26</f>
        <v>186341.29753011803</v>
      </c>
      <c r="Q39" s="33">
        <f t="shared" si="74"/>
        <v>197903.83833931357</v>
      </c>
      <c r="R39" s="33">
        <f t="shared" si="74"/>
        <v>213893.87825525366</v>
      </c>
      <c r="S39" s="33">
        <f t="shared" ref="S39" si="75">S33+S29+S26</f>
        <v>227590.29490577246</v>
      </c>
      <c r="T39" s="33">
        <f t="shared" ref="T39:V39" si="76">T33+T29+T26</f>
        <v>246376.90630032093</v>
      </c>
      <c r="U39" s="33">
        <f t="shared" si="76"/>
        <v>266263.39066829754</v>
      </c>
      <c r="V39" s="33">
        <f t="shared" si="76"/>
        <v>272266.56066493579</v>
      </c>
    </row>
    <row r="40" spans="1:27" hidden="1" x14ac:dyDescent="0.2">
      <c r="A40" s="6" t="s">
        <v>14</v>
      </c>
      <c r="B40" s="29">
        <v>0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1</v>
      </c>
      <c r="Q40" s="27">
        <v>2</v>
      </c>
      <c r="R40" s="27">
        <v>3</v>
      </c>
      <c r="S40" s="27">
        <v>4</v>
      </c>
      <c r="T40" s="27">
        <v>5</v>
      </c>
      <c r="U40" s="27">
        <v>6</v>
      </c>
      <c r="V40" s="27">
        <v>7</v>
      </c>
    </row>
    <row r="41" spans="1:27" ht="13.5" thickBot="1" x14ac:dyDescent="0.25">
      <c r="A41" s="70" t="s">
        <v>185</v>
      </c>
      <c r="B41" s="130">
        <f>B40+B39</f>
        <v>40911.285076964072</v>
      </c>
      <c r="C41" s="40">
        <f>C40+C39</f>
        <v>46206.441402013857</v>
      </c>
      <c r="D41" s="40">
        <f>D40+D39</f>
        <v>51312.956941420671</v>
      </c>
      <c r="E41" s="40">
        <f>E40+E39</f>
        <v>53502.443879476734</v>
      </c>
      <c r="F41" s="40">
        <f>F40+F39</f>
        <v>57952.019960269325</v>
      </c>
      <c r="G41" s="40">
        <f t="shared" ref="G41:O41" si="77">G40+G39</f>
        <v>67638.691071597699</v>
      </c>
      <c r="H41" s="40">
        <f t="shared" si="77"/>
        <v>77795.049617127966</v>
      </c>
      <c r="I41" s="40">
        <f t="shared" si="77"/>
        <v>92935.728567643077</v>
      </c>
      <c r="J41" s="40">
        <f t="shared" si="77"/>
        <v>102187.68565926551</v>
      </c>
      <c r="K41" s="40">
        <f t="shared" si="77"/>
        <v>112894.49262063134</v>
      </c>
      <c r="L41" s="40">
        <f t="shared" si="77"/>
        <v>123956.85758260846</v>
      </c>
      <c r="M41" s="40">
        <f>M40+M39</f>
        <v>137081.29660529521</v>
      </c>
      <c r="N41" s="40">
        <f t="shared" si="77"/>
        <v>158155.62226939705</v>
      </c>
      <c r="O41" s="40">
        <f t="shared" si="77"/>
        <v>177969.18023092271</v>
      </c>
      <c r="P41" s="40">
        <f t="shared" ref="P41:R41" si="78">P40+P39</f>
        <v>186342.29753011803</v>
      </c>
      <c r="Q41" s="40">
        <f t="shared" si="78"/>
        <v>197905.83833931357</v>
      </c>
      <c r="R41" s="40">
        <f t="shared" si="78"/>
        <v>213896.87825525366</v>
      </c>
      <c r="S41" s="40">
        <f t="shared" ref="S41" si="79">S40+S39</f>
        <v>227594.29490577246</v>
      </c>
      <c r="T41" s="40">
        <f t="shared" ref="T41:V41" si="80">T40+T39</f>
        <v>246381.90630032093</v>
      </c>
      <c r="U41" s="40">
        <f t="shared" si="80"/>
        <v>266269.39066829754</v>
      </c>
      <c r="V41" s="40">
        <f t="shared" si="80"/>
        <v>272273.56066493579</v>
      </c>
    </row>
    <row r="43" spans="1:27" ht="18" x14ac:dyDescent="0.25">
      <c r="A43" s="209" t="s">
        <v>25</v>
      </c>
      <c r="B43" s="209"/>
      <c r="C43" s="209"/>
      <c r="D43" s="209"/>
      <c r="E43" s="209"/>
      <c r="F43" s="209"/>
      <c r="G43" s="210"/>
      <c r="H43" s="210"/>
      <c r="I43" s="210"/>
      <c r="J43" s="210"/>
      <c r="K43" s="210"/>
      <c r="L43" s="210"/>
      <c r="M43" s="210"/>
      <c r="N43" s="210"/>
      <c r="O43" s="211"/>
      <c r="P43" s="211"/>
      <c r="W43" s="192"/>
      <c r="X43" s="192"/>
    </row>
    <row r="44" spans="1:27" ht="13.5" thickBot="1" x14ac:dyDescent="0.25">
      <c r="A44" s="41" t="s">
        <v>26</v>
      </c>
      <c r="B44" s="18" t="s">
        <v>103</v>
      </c>
      <c r="C44" s="19" t="s">
        <v>104</v>
      </c>
      <c r="D44" s="19" t="s">
        <v>105</v>
      </c>
      <c r="E44" s="19" t="s">
        <v>106</v>
      </c>
      <c r="F44" s="19" t="s">
        <v>107</v>
      </c>
      <c r="G44" s="19" t="s">
        <v>15</v>
      </c>
      <c r="H44" s="19" t="s">
        <v>16</v>
      </c>
      <c r="I44" s="19" t="s">
        <v>17</v>
      </c>
      <c r="J44" s="26">
        <v>2003</v>
      </c>
      <c r="K44" s="26">
        <v>2004</v>
      </c>
      <c r="L44" s="26">
        <v>2005</v>
      </c>
      <c r="M44" s="26">
        <v>2006</v>
      </c>
      <c r="N44" s="26">
        <v>2007</v>
      </c>
      <c r="O44" s="26">
        <v>2008</v>
      </c>
      <c r="P44" s="26">
        <v>2009</v>
      </c>
      <c r="Q44" s="26">
        <v>2010</v>
      </c>
      <c r="R44" s="26">
        <f>R25</f>
        <v>2011</v>
      </c>
      <c r="S44" s="26">
        <f t="shared" ref="S44" si="81">S25</f>
        <v>2012</v>
      </c>
      <c r="T44" s="26">
        <f t="shared" ref="T44:V44" si="82">T25</f>
        <v>2013</v>
      </c>
      <c r="U44" s="26">
        <f t="shared" si="82"/>
        <v>2014</v>
      </c>
      <c r="V44" s="26">
        <f t="shared" si="82"/>
        <v>2015</v>
      </c>
      <c r="W44" s="159">
        <v>2013</v>
      </c>
      <c r="Y44" s="159"/>
      <c r="Z44" s="159"/>
      <c r="AA44" s="159"/>
    </row>
    <row r="45" spans="1:27" ht="13.5" thickTop="1" x14ac:dyDescent="0.2">
      <c r="A45" s="42" t="s">
        <v>0</v>
      </c>
      <c r="B45" s="51">
        <f>B26/B6*100</f>
        <v>14.86354731423695</v>
      </c>
      <c r="C45" s="51">
        <f>C26/C6*100</f>
        <v>14.691276839075224</v>
      </c>
      <c r="D45" s="51">
        <f t="shared" ref="D45:P45" si="83">D26/D6*100</f>
        <v>14.912325580164515</v>
      </c>
      <c r="E45" s="51">
        <f t="shared" si="83"/>
        <v>14.483538206234336</v>
      </c>
      <c r="F45" s="51">
        <f t="shared" si="83"/>
        <v>12.528834003126498</v>
      </c>
      <c r="G45" s="51">
        <f t="shared" si="83"/>
        <v>11.093916255184153</v>
      </c>
      <c r="H45" s="51">
        <f t="shared" si="83"/>
        <v>11.191068922367871</v>
      </c>
      <c r="I45" s="51">
        <f t="shared" si="83"/>
        <v>10.908790344236779</v>
      </c>
      <c r="J45" s="51">
        <f t="shared" si="83"/>
        <v>11.647612291693884</v>
      </c>
      <c r="K45" s="51">
        <f t="shared" si="83"/>
        <v>11.505875164645603</v>
      </c>
      <c r="L45" s="51">
        <f t="shared" si="83"/>
        <v>9.4997858122023651</v>
      </c>
      <c r="M45" s="51">
        <f t="shared" si="83"/>
        <v>9.2890249910753884</v>
      </c>
      <c r="N45" s="51">
        <f t="shared" si="83"/>
        <v>10.162212089549</v>
      </c>
      <c r="O45" s="51">
        <f t="shared" si="83"/>
        <v>10.108867221505511</v>
      </c>
      <c r="P45" s="51">
        <f t="shared" si="83"/>
        <v>10.022054417808171</v>
      </c>
      <c r="Q45" s="51">
        <f t="shared" ref="Q45:S45" si="84">Q26/Q6*100</f>
        <v>9.1686974775366874</v>
      </c>
      <c r="R45" s="51">
        <f t="shared" si="84"/>
        <v>9.3482988500635926</v>
      </c>
      <c r="S45" s="51">
        <f t="shared" si="84"/>
        <v>9.0168101988423768</v>
      </c>
      <c r="T45" s="51">
        <f t="shared" ref="T45:V45" si="85">T26/T6*100</f>
        <v>8.9287541273916222</v>
      </c>
      <c r="U45" s="51">
        <f t="shared" si="85"/>
        <v>9.7591173929665551</v>
      </c>
      <c r="V45" s="51">
        <f t="shared" si="85"/>
        <v>10.17509270050525</v>
      </c>
      <c r="W45" s="199">
        <f t="shared" ref="W45:W60" si="86">V45+($V45-$U45)</f>
        <v>10.591068008043944</v>
      </c>
      <c r="X45" s="199"/>
      <c r="Y45" s="199"/>
      <c r="Z45" s="199"/>
      <c r="AA45" s="199"/>
    </row>
    <row r="46" spans="1:27" x14ac:dyDescent="0.2">
      <c r="A46" s="43" t="s">
        <v>1</v>
      </c>
      <c r="B46" s="45">
        <v>28.484107532779397</v>
      </c>
      <c r="C46" s="46">
        <v>26.516077459682357</v>
      </c>
      <c r="D46" s="46">
        <v>26.162530967418562</v>
      </c>
      <c r="E46" s="46">
        <v>27.989525729779469</v>
      </c>
      <c r="F46" s="46">
        <v>25.552196136482912</v>
      </c>
      <c r="G46" s="46">
        <v>25.25594346795253</v>
      </c>
      <c r="H46" s="46">
        <v>26.134988897595377</v>
      </c>
      <c r="I46" s="46">
        <v>25.574060242653662</v>
      </c>
      <c r="J46" s="46">
        <v>26.90855269362325</v>
      </c>
      <c r="K46" s="46">
        <v>26.78734537466671</v>
      </c>
      <c r="L46" s="46">
        <v>24.433353419922451</v>
      </c>
      <c r="M46" s="46">
        <v>26.064320754882797</v>
      </c>
      <c r="N46" s="46">
        <v>26.660136563759263</v>
      </c>
      <c r="O46" s="46">
        <v>27.142303040768624</v>
      </c>
      <c r="P46" s="46">
        <v>26.738879556441287</v>
      </c>
      <c r="Q46" s="46">
        <v>27.000807674916345</v>
      </c>
      <c r="R46" s="46">
        <v>29.095245246811928</v>
      </c>
      <c r="S46" s="46">
        <f>AVERAGE(M46:R46)</f>
        <v>27.116948806263377</v>
      </c>
      <c r="T46" s="46">
        <f t="shared" ref="T46:V46" si="87">AVERAGE(N46:S46)</f>
        <v>27.292386814826802</v>
      </c>
      <c r="U46" s="46">
        <f t="shared" si="87"/>
        <v>27.397761856671394</v>
      </c>
      <c r="V46" s="46">
        <f t="shared" si="87"/>
        <v>27.440338325988524</v>
      </c>
      <c r="W46" s="199">
        <f t="shared" si="86"/>
        <v>27.482914795305653</v>
      </c>
      <c r="X46" s="199"/>
      <c r="Y46" s="199"/>
      <c r="Z46" s="199"/>
      <c r="AA46" s="199"/>
    </row>
    <row r="47" spans="1:27" x14ac:dyDescent="0.2">
      <c r="A47" s="44" t="s">
        <v>2</v>
      </c>
      <c r="B47" s="45">
        <v>3.6510194297312637</v>
      </c>
      <c r="C47" s="46">
        <v>3.7487715841135687</v>
      </c>
      <c r="D47" s="46">
        <v>3.7268282207674508</v>
      </c>
      <c r="E47" s="46">
        <v>3.6801502569131137</v>
      </c>
      <c r="F47" s="46">
        <v>3.481293918636192</v>
      </c>
      <c r="G47" s="46">
        <v>3.4925792867157011</v>
      </c>
      <c r="H47" s="46">
        <v>3.5233660556917581</v>
      </c>
      <c r="I47" s="46">
        <v>3.5004612763390126</v>
      </c>
      <c r="J47" s="46">
        <v>3.584270745849647</v>
      </c>
      <c r="K47" s="46">
        <v>3.6016846909720264</v>
      </c>
      <c r="L47" s="46">
        <v>3.3420140470312139</v>
      </c>
      <c r="M47" s="46">
        <v>3.2495595729638791</v>
      </c>
      <c r="N47" s="46">
        <v>3.351893414889044</v>
      </c>
      <c r="O47" s="46">
        <v>3.3093611016857505</v>
      </c>
      <c r="P47" s="46">
        <v>3.3935351959871651</v>
      </c>
      <c r="Q47" s="46">
        <v>3.4565864009964233</v>
      </c>
      <c r="R47" s="46">
        <v>3.4511953590677038</v>
      </c>
      <c r="S47" s="46">
        <f>AVERAGE(M47:R47)</f>
        <v>3.3686885075983271</v>
      </c>
      <c r="T47" s="46">
        <f t="shared" ref="T47" si="88">AVERAGE(N47:S47)</f>
        <v>3.3885433300374026</v>
      </c>
      <c r="U47" s="46">
        <f t="shared" ref="U47" si="89">AVERAGE(O47:T47)</f>
        <v>3.3946516492287961</v>
      </c>
      <c r="V47" s="46">
        <f t="shared" ref="V47" si="90">AVERAGE(P47:U47)</f>
        <v>3.4088667404859692</v>
      </c>
      <c r="W47" s="199">
        <f t="shared" si="86"/>
        <v>3.4230818317431422</v>
      </c>
      <c r="X47" s="199"/>
      <c r="Y47" s="199"/>
      <c r="Z47" s="199"/>
      <c r="AA47" s="199"/>
    </row>
    <row r="48" spans="1:27" x14ac:dyDescent="0.2">
      <c r="A48" s="42" t="s">
        <v>3</v>
      </c>
      <c r="B48" s="49">
        <f>B29/B9*100</f>
        <v>20.004245785402695</v>
      </c>
      <c r="C48" s="186">
        <f t="shared" ref="C48:P48" si="91">C29/C9*100</f>
        <v>20.043706438051398</v>
      </c>
      <c r="D48" s="186">
        <f t="shared" si="91"/>
        <v>20.141857560213253</v>
      </c>
      <c r="E48" s="186">
        <f t="shared" si="91"/>
        <v>19.920231829874382</v>
      </c>
      <c r="F48" s="186">
        <f t="shared" si="91"/>
        <v>20.014306049348349</v>
      </c>
      <c r="G48" s="186">
        <f t="shared" si="91"/>
        <v>20.181406638494622</v>
      </c>
      <c r="H48" s="186">
        <f t="shared" si="91"/>
        <v>20.67443011487612</v>
      </c>
      <c r="I48" s="186">
        <f t="shared" si="91"/>
        <v>20.130913094305242</v>
      </c>
      <c r="J48" s="186">
        <f t="shared" si="91"/>
        <v>20.256909112683978</v>
      </c>
      <c r="K48" s="186">
        <f t="shared" si="91"/>
        <v>20.219268478031104</v>
      </c>
      <c r="L48" s="186">
        <f t="shared" si="91"/>
        <v>20.27181972362677</v>
      </c>
      <c r="M48" s="186">
        <f t="shared" si="91"/>
        <v>20.075079366880349</v>
      </c>
      <c r="N48" s="186">
        <f t="shared" si="91"/>
        <v>20.056139243024866</v>
      </c>
      <c r="O48" s="186">
        <f t="shared" si="91"/>
        <v>19.934248100729164</v>
      </c>
      <c r="P48" s="186">
        <f t="shared" si="91"/>
        <v>19.718125958459879</v>
      </c>
      <c r="Q48" s="186">
        <f t="shared" ref="Q48:S48" si="92">Q29/Q9*100</f>
        <v>19.562349233929321</v>
      </c>
      <c r="R48" s="186">
        <f t="shared" si="92"/>
        <v>19.257864507537857</v>
      </c>
      <c r="S48" s="186">
        <f t="shared" si="92"/>
        <v>19.087037277835648</v>
      </c>
      <c r="T48" s="186">
        <f t="shared" ref="T48:V48" si="93">T29/T9*100</f>
        <v>19.03728156524182</v>
      </c>
      <c r="U48" s="186">
        <f t="shared" si="93"/>
        <v>19.08200391162838</v>
      </c>
      <c r="V48" s="186">
        <f t="shared" si="93"/>
        <v>18.988714867110041</v>
      </c>
      <c r="W48" s="199">
        <f t="shared" si="86"/>
        <v>18.895425822591701</v>
      </c>
      <c r="X48" s="199"/>
      <c r="Y48" s="199"/>
      <c r="Z48" s="199"/>
      <c r="AA48" s="199"/>
    </row>
    <row r="49" spans="1:27" x14ac:dyDescent="0.2">
      <c r="A49" s="43" t="s">
        <v>4</v>
      </c>
      <c r="B49" s="45">
        <v>20.531588336186381</v>
      </c>
      <c r="C49" s="46">
        <v>20.602049043984341</v>
      </c>
      <c r="D49" s="46">
        <v>20.592215651305096</v>
      </c>
      <c r="E49" s="46">
        <v>20.540598383398041</v>
      </c>
      <c r="F49" s="46">
        <v>20.753177582502737</v>
      </c>
      <c r="G49" s="46">
        <v>20.858719662864704</v>
      </c>
      <c r="H49" s="46">
        <v>20.820556909152742</v>
      </c>
      <c r="I49" s="46">
        <v>20.789988814872796</v>
      </c>
      <c r="J49" s="46">
        <v>20.917481174141191</v>
      </c>
      <c r="K49" s="46">
        <v>20.877355942705456</v>
      </c>
      <c r="L49" s="46">
        <v>20.870401581980339</v>
      </c>
      <c r="M49" s="46">
        <v>20.791574322577706</v>
      </c>
      <c r="N49" s="46">
        <v>20.805720767731621</v>
      </c>
      <c r="O49" s="46">
        <v>20.789956098592342</v>
      </c>
      <c r="P49" s="46">
        <v>20.841308027542343</v>
      </c>
      <c r="Q49" s="46">
        <v>20.921560031461649</v>
      </c>
      <c r="R49" s="46">
        <v>20.894469947704593</v>
      </c>
      <c r="S49" s="46">
        <f>AVERAGE(M49:R49)</f>
        <v>20.840764865935043</v>
      </c>
      <c r="T49" s="46">
        <f t="shared" ref="T49" si="94">AVERAGE(N49:S49)</f>
        <v>20.848963289827932</v>
      </c>
      <c r="U49" s="46">
        <f t="shared" ref="U49" si="95">AVERAGE(O49:T49)</f>
        <v>20.856170376843984</v>
      </c>
      <c r="V49" s="46">
        <f t="shared" ref="V49" si="96">AVERAGE(P49:U49)</f>
        <v>20.867206089885926</v>
      </c>
      <c r="W49" s="199">
        <f t="shared" si="86"/>
        <v>20.878241802927867</v>
      </c>
      <c r="X49" s="199"/>
      <c r="Y49" s="199"/>
      <c r="Z49" s="199"/>
      <c r="AA49" s="199"/>
    </row>
    <row r="50" spans="1:27" x14ac:dyDescent="0.2">
      <c r="A50" s="43" t="s">
        <v>5</v>
      </c>
      <c r="B50" s="45">
        <v>15.649942127085273</v>
      </c>
      <c r="C50" s="46">
        <v>15.492885621600475</v>
      </c>
      <c r="D50" s="46">
        <v>15.424887777944093</v>
      </c>
      <c r="E50" s="46">
        <v>15.45590894059257</v>
      </c>
      <c r="F50" s="46">
        <v>15.506313141537051</v>
      </c>
      <c r="G50" s="46">
        <v>15.735791467394266</v>
      </c>
      <c r="H50" s="46">
        <v>16.132189023375389</v>
      </c>
      <c r="I50" s="46">
        <v>16.218726121431651</v>
      </c>
      <c r="J50" s="46">
        <v>15.917854721694782</v>
      </c>
      <c r="K50" s="46">
        <v>16.072764347061486</v>
      </c>
      <c r="L50" s="46">
        <v>16.250490786063239</v>
      </c>
      <c r="M50" s="46">
        <v>16.293038143557446</v>
      </c>
      <c r="N50" s="46">
        <v>16.28017748892449</v>
      </c>
      <c r="O50" s="46">
        <v>16.120777942002174</v>
      </c>
      <c r="P50" s="46">
        <v>15.707338890023109</v>
      </c>
      <c r="Q50" s="46">
        <v>15.519517652476612</v>
      </c>
      <c r="R50" s="46">
        <v>15.462636449526284</v>
      </c>
      <c r="S50" s="46">
        <f t="shared" ref="S50:S51" si="97">AVERAGE(M50:R50)</f>
        <v>15.897247761085019</v>
      </c>
      <c r="T50" s="46">
        <f t="shared" ref="T50:T51" si="98">AVERAGE(N50:S50)</f>
        <v>15.831282697339617</v>
      </c>
      <c r="U50" s="46">
        <f t="shared" ref="U50:U51" si="99">AVERAGE(O50:T50)</f>
        <v>15.756466898742138</v>
      </c>
      <c r="V50" s="46">
        <f t="shared" ref="V50:V51" si="100">AVERAGE(P50:U50)</f>
        <v>15.695748391532129</v>
      </c>
      <c r="W50" s="199">
        <f t="shared" si="86"/>
        <v>15.635029884322121</v>
      </c>
      <c r="X50" s="199"/>
      <c r="Y50" s="199"/>
      <c r="Z50" s="199"/>
      <c r="AA50" s="199"/>
    </row>
    <row r="51" spans="1:27" x14ac:dyDescent="0.2">
      <c r="A51" s="44" t="s">
        <v>6</v>
      </c>
      <c r="B51" s="45">
        <v>23.584052232891121</v>
      </c>
      <c r="C51" s="46">
        <v>22.71794372560375</v>
      </c>
      <c r="D51" s="46">
        <v>23.217907618418039</v>
      </c>
      <c r="E51" s="46">
        <v>21.895444354414664</v>
      </c>
      <c r="F51" s="46">
        <v>20.93226054530512</v>
      </c>
      <c r="G51" s="46">
        <v>20.83748692574768</v>
      </c>
      <c r="H51" s="46">
        <v>24.864222834197221</v>
      </c>
      <c r="I51" s="46">
        <v>19.163256896753627</v>
      </c>
      <c r="J51" s="46">
        <v>18.845882664446421</v>
      </c>
      <c r="K51" s="46">
        <v>18.966101385498813</v>
      </c>
      <c r="L51" s="46">
        <v>19.260466429774436</v>
      </c>
      <c r="M51" s="46">
        <v>18.796395606272803</v>
      </c>
      <c r="N51" s="46">
        <v>18.734172381050701</v>
      </c>
      <c r="O51" s="46">
        <v>18.77961275590043</v>
      </c>
      <c r="P51" s="46">
        <v>18.944957299638492</v>
      </c>
      <c r="Q51" s="46">
        <v>19.120065992047095</v>
      </c>
      <c r="R51" s="46">
        <v>19.134846934375805</v>
      </c>
      <c r="S51" s="46">
        <f t="shared" si="97"/>
        <v>18.918341828214221</v>
      </c>
      <c r="T51" s="46">
        <f t="shared" si="98"/>
        <v>18.938666198537788</v>
      </c>
      <c r="U51" s="46">
        <f t="shared" si="99"/>
        <v>18.972748501452305</v>
      </c>
      <c r="V51" s="46">
        <f t="shared" si="100"/>
        <v>19.004937792377618</v>
      </c>
      <c r="W51" s="199">
        <f t="shared" si="86"/>
        <v>19.037127083302931</v>
      </c>
      <c r="X51" s="199"/>
      <c r="Y51" s="199"/>
      <c r="Z51" s="199"/>
      <c r="AA51" s="199"/>
    </row>
    <row r="52" spans="1:27" x14ac:dyDescent="0.2">
      <c r="A52" s="42" t="s">
        <v>7</v>
      </c>
      <c r="B52" s="49">
        <f>B33/B13*100</f>
        <v>16.01722306259823</v>
      </c>
      <c r="C52" s="186">
        <f t="shared" ref="C52:P52" si="101">C33/C13*100</f>
        <v>15.982774275057732</v>
      </c>
      <c r="D52" s="186">
        <f t="shared" si="101"/>
        <v>15.829873988035342</v>
      </c>
      <c r="E52" s="186">
        <f t="shared" si="101"/>
        <v>15.908635694247044</v>
      </c>
      <c r="F52" s="186">
        <f t="shared" si="101"/>
        <v>15.834087269965075</v>
      </c>
      <c r="G52" s="186">
        <f t="shared" si="101"/>
        <v>15.730368520519667</v>
      </c>
      <c r="H52" s="186">
        <f t="shared" si="101"/>
        <v>15.783626865192673</v>
      </c>
      <c r="I52" s="186">
        <f t="shared" si="101"/>
        <v>15.637470839406776</v>
      </c>
      <c r="J52" s="186">
        <f t="shared" si="101"/>
        <v>15.821082513857734</v>
      </c>
      <c r="K52" s="186">
        <f t="shared" si="101"/>
        <v>15.845938322092213</v>
      </c>
      <c r="L52" s="186">
        <f t="shared" si="101"/>
        <v>16.073375140368402</v>
      </c>
      <c r="M52" s="186">
        <f t="shared" si="101"/>
        <v>16.140725260602839</v>
      </c>
      <c r="N52" s="186">
        <f t="shared" si="101"/>
        <v>16.051542558074935</v>
      </c>
      <c r="O52" s="186">
        <f t="shared" si="101"/>
        <v>16.063348746705998</v>
      </c>
      <c r="P52" s="186">
        <f t="shared" si="101"/>
        <v>16.050089812637349</v>
      </c>
      <c r="Q52" s="186">
        <f t="shared" ref="Q52:S52" si="102">Q33/Q13*100</f>
        <v>16.043398669677842</v>
      </c>
      <c r="R52" s="186">
        <f t="shared" si="102"/>
        <v>16.131127963799745</v>
      </c>
      <c r="S52" s="186">
        <f t="shared" si="102"/>
        <v>16.088350116260781</v>
      </c>
      <c r="T52" s="186">
        <f t="shared" ref="T52:V52" si="103">T33/T13*100</f>
        <v>16.174818184039445</v>
      </c>
      <c r="U52" s="186">
        <f t="shared" si="103"/>
        <v>16.23310964596368</v>
      </c>
      <c r="V52" s="186">
        <f t="shared" si="103"/>
        <v>16.237055738941688</v>
      </c>
      <c r="W52" s="199">
        <f t="shared" si="86"/>
        <v>16.241001831919696</v>
      </c>
      <c r="X52" s="199"/>
      <c r="Y52" s="199"/>
      <c r="Z52" s="199"/>
      <c r="AA52" s="199"/>
    </row>
    <row r="53" spans="1:27" x14ac:dyDescent="0.2">
      <c r="A53" s="43" t="s">
        <v>8</v>
      </c>
      <c r="B53" s="45">
        <v>15.423484412363431</v>
      </c>
      <c r="C53" s="46">
        <v>15.207383527047059</v>
      </c>
      <c r="D53" s="46">
        <v>15.23074326328547</v>
      </c>
      <c r="E53" s="46">
        <v>15.167734032575819</v>
      </c>
      <c r="F53" s="46">
        <v>15.126970968071237</v>
      </c>
      <c r="G53" s="46">
        <v>15.182907083725484</v>
      </c>
      <c r="H53" s="46">
        <v>16.063728419991687</v>
      </c>
      <c r="I53" s="46">
        <v>16.087175530191978</v>
      </c>
      <c r="J53" s="46">
        <v>16.213031082039596</v>
      </c>
      <c r="K53" s="46">
        <v>16.219025064576609</v>
      </c>
      <c r="L53" s="46">
        <v>16.131429534533993</v>
      </c>
      <c r="M53" s="46">
        <v>16.198448668477859</v>
      </c>
      <c r="N53" s="46">
        <v>16.273967919977871</v>
      </c>
      <c r="O53" s="46">
        <v>16.227608164993359</v>
      </c>
      <c r="P53" s="46">
        <v>16.444858434972158</v>
      </c>
      <c r="Q53" s="46">
        <v>16.457493695431307</v>
      </c>
      <c r="R53" s="46">
        <v>16.60343022655945</v>
      </c>
      <c r="S53" s="46">
        <f>AVERAGE(M53:R53)</f>
        <v>16.367634518402003</v>
      </c>
      <c r="T53" s="46">
        <f t="shared" ref="T53" si="104">AVERAGE(N53:S53)</f>
        <v>16.395832160056028</v>
      </c>
      <c r="U53" s="46">
        <f t="shared" ref="U53" si="105">AVERAGE(O53:T53)</f>
        <v>16.416142866735719</v>
      </c>
      <c r="V53" s="46">
        <f t="shared" ref="V53" si="106">AVERAGE(P53:U53)</f>
        <v>16.447565317026108</v>
      </c>
      <c r="W53" s="199">
        <f t="shared" si="86"/>
        <v>16.478987767316497</v>
      </c>
      <c r="X53" s="199"/>
      <c r="Y53" s="199"/>
      <c r="Z53" s="199"/>
      <c r="AA53" s="199"/>
    </row>
    <row r="54" spans="1:27" x14ac:dyDescent="0.2">
      <c r="A54" s="43" t="s">
        <v>9</v>
      </c>
      <c r="B54" s="45">
        <v>22.18834344452447</v>
      </c>
      <c r="C54" s="46">
        <v>21.867724716744018</v>
      </c>
      <c r="D54" s="46">
        <v>21.470903499104242</v>
      </c>
      <c r="E54" s="46">
        <v>21.314974164605811</v>
      </c>
      <c r="F54" s="46">
        <v>20.990800188194232</v>
      </c>
      <c r="G54" s="46">
        <v>20.621754933959668</v>
      </c>
      <c r="H54" s="46">
        <v>20.421253891670744</v>
      </c>
      <c r="I54" s="46">
        <v>20.487790042689586</v>
      </c>
      <c r="J54" s="46">
        <v>20.611702240152155</v>
      </c>
      <c r="K54" s="46">
        <v>20.531451127129515</v>
      </c>
      <c r="L54" s="46">
        <v>20.652591597715258</v>
      </c>
      <c r="M54" s="46">
        <v>20.669164723771917</v>
      </c>
      <c r="N54" s="46">
        <v>20.82145572212022</v>
      </c>
      <c r="O54" s="46">
        <v>20.86629684054099</v>
      </c>
      <c r="P54" s="46">
        <v>20.927811711108951</v>
      </c>
      <c r="Q54" s="46">
        <v>21.035679838033779</v>
      </c>
      <c r="R54" s="46">
        <v>20.985981122857762</v>
      </c>
      <c r="S54" s="46">
        <f t="shared" ref="S54:S57" si="107">AVERAGE(M54:R54)</f>
        <v>20.884398326405602</v>
      </c>
      <c r="T54" s="46">
        <f t="shared" ref="T54:T57" si="108">AVERAGE(N54:S54)</f>
        <v>20.920270593511219</v>
      </c>
      <c r="U54" s="46">
        <f t="shared" ref="U54:U57" si="109">AVERAGE(O54:T54)</f>
        <v>20.93673973874305</v>
      </c>
      <c r="V54" s="46">
        <f t="shared" ref="V54:V57" si="110">AVERAGE(P54:U54)</f>
        <v>20.94848022177673</v>
      </c>
      <c r="W54" s="199">
        <f t="shared" si="86"/>
        <v>20.960220704810411</v>
      </c>
      <c r="X54" s="199"/>
      <c r="Y54" s="199"/>
      <c r="Z54" s="199"/>
      <c r="AA54" s="199"/>
    </row>
    <row r="55" spans="1:27" x14ac:dyDescent="0.2">
      <c r="A55" s="43" t="s">
        <v>10</v>
      </c>
      <c r="B55" s="45">
        <v>13.60419158464318</v>
      </c>
      <c r="C55" s="46">
        <v>13.62559651992459</v>
      </c>
      <c r="D55" s="46">
        <v>13.553629436552544</v>
      </c>
      <c r="E55" s="46">
        <v>13.663783593618373</v>
      </c>
      <c r="F55" s="46">
        <v>13.797944987378422</v>
      </c>
      <c r="G55" s="46">
        <v>13.475835914915004</v>
      </c>
      <c r="H55" s="46">
        <v>13.051384603733796</v>
      </c>
      <c r="I55" s="46">
        <v>12.901069560633097</v>
      </c>
      <c r="J55" s="46">
        <v>13.00561351621465</v>
      </c>
      <c r="K55" s="46">
        <v>13.026332607491685</v>
      </c>
      <c r="L55" s="46">
        <v>13.635084668633443</v>
      </c>
      <c r="M55" s="46">
        <v>13.388254349515757</v>
      </c>
      <c r="N55" s="46">
        <v>13.396457455027061</v>
      </c>
      <c r="O55" s="46">
        <v>13.429065947180405</v>
      </c>
      <c r="P55" s="46">
        <v>13.507346187763424</v>
      </c>
      <c r="Q55" s="46">
        <v>13.506980011272155</v>
      </c>
      <c r="R55" s="46">
        <v>13.511602212511379</v>
      </c>
      <c r="S55" s="46">
        <f t="shared" si="107"/>
        <v>13.456617693878362</v>
      </c>
      <c r="T55" s="46">
        <f t="shared" si="108"/>
        <v>13.468011584605463</v>
      </c>
      <c r="U55" s="46">
        <f t="shared" si="109"/>
        <v>13.479937272868531</v>
      </c>
      <c r="V55" s="46">
        <f t="shared" si="110"/>
        <v>13.488415827149886</v>
      </c>
      <c r="W55" s="199">
        <f t="shared" si="86"/>
        <v>13.496894381431241</v>
      </c>
      <c r="X55" s="199"/>
      <c r="Y55" s="199"/>
      <c r="Z55" s="199"/>
      <c r="AA55" s="199"/>
    </row>
    <row r="56" spans="1:27" x14ac:dyDescent="0.2">
      <c r="A56" s="43" t="s">
        <v>11</v>
      </c>
      <c r="B56" s="45">
        <v>16.535269075572423</v>
      </c>
      <c r="C56" s="46">
        <v>16.533573654548618</v>
      </c>
      <c r="D56" s="46">
        <v>16.527701036506965</v>
      </c>
      <c r="E56" s="46">
        <v>16.528261954543076</v>
      </c>
      <c r="F56" s="46">
        <v>16.494045782506035</v>
      </c>
      <c r="G56" s="46">
        <v>16.476538480913781</v>
      </c>
      <c r="H56" s="46">
        <v>16.480987068717546</v>
      </c>
      <c r="I56" s="46">
        <v>16.472379324033156</v>
      </c>
      <c r="J56" s="46">
        <v>16.465875823709641</v>
      </c>
      <c r="K56" s="46">
        <v>16.465285094674613</v>
      </c>
      <c r="L56" s="46">
        <v>16.390690123469071</v>
      </c>
      <c r="M56" s="46">
        <v>16.419301944018226</v>
      </c>
      <c r="N56" s="46">
        <v>16.403251644686776</v>
      </c>
      <c r="O56" s="46">
        <v>16.372564296726321</v>
      </c>
      <c r="P56" s="46">
        <v>16.491968319438879</v>
      </c>
      <c r="Q56" s="46">
        <v>16.530521064943876</v>
      </c>
      <c r="R56" s="46">
        <v>16.574025688709675</v>
      </c>
      <c r="S56" s="46">
        <f t="shared" si="107"/>
        <v>16.465272159753962</v>
      </c>
      <c r="T56" s="46">
        <f t="shared" si="108"/>
        <v>16.472933862376582</v>
      </c>
      <c r="U56" s="46">
        <f t="shared" si="109"/>
        <v>16.484547565324885</v>
      </c>
      <c r="V56" s="46">
        <f t="shared" si="110"/>
        <v>16.503211443424643</v>
      </c>
      <c r="W56" s="199">
        <f t="shared" si="86"/>
        <v>16.521875321524401</v>
      </c>
      <c r="X56" s="199"/>
      <c r="Y56" s="199"/>
      <c r="Z56" s="199"/>
      <c r="AA56" s="199"/>
    </row>
    <row r="57" spans="1:27" x14ac:dyDescent="0.2">
      <c r="A57" s="44" t="s">
        <v>12</v>
      </c>
      <c r="B57" s="47">
        <v>14.829541956499273</v>
      </c>
      <c r="C57" s="48">
        <v>15.099043072303225</v>
      </c>
      <c r="D57" s="48">
        <v>14.618569319418768</v>
      </c>
      <c r="E57" s="48">
        <v>15.011302673402415</v>
      </c>
      <c r="F57" s="48">
        <v>14.613190478990127</v>
      </c>
      <c r="G57" s="48">
        <v>14.707373358495515</v>
      </c>
      <c r="H57" s="48">
        <v>14.984227771763967</v>
      </c>
      <c r="I57" s="48">
        <v>14.939507105106339</v>
      </c>
      <c r="J57" s="48">
        <v>14.856677292088873</v>
      </c>
      <c r="K57" s="48">
        <v>14.774464098623296</v>
      </c>
      <c r="L57" s="48">
        <v>14.802210011667688</v>
      </c>
      <c r="M57" s="48">
        <v>14.790435918872454</v>
      </c>
      <c r="N57" s="48">
        <v>14.831243271189104</v>
      </c>
      <c r="O57" s="48">
        <v>14.823371164987526</v>
      </c>
      <c r="P57" s="46">
        <v>14.837164914925594</v>
      </c>
      <c r="Q57" s="46">
        <v>14.936145861716604</v>
      </c>
      <c r="R57" s="46">
        <v>14.824858484829335</v>
      </c>
      <c r="S57" s="46">
        <f t="shared" si="107"/>
        <v>14.840536602753437</v>
      </c>
      <c r="T57" s="46">
        <f t="shared" si="108"/>
        <v>14.848886716733601</v>
      </c>
      <c r="U57" s="46">
        <f t="shared" si="109"/>
        <v>14.851827290991016</v>
      </c>
      <c r="V57" s="46">
        <f t="shared" si="110"/>
        <v>14.856569978658264</v>
      </c>
      <c r="W57" s="199">
        <f t="shared" si="86"/>
        <v>14.861312666325512</v>
      </c>
      <c r="X57" s="199"/>
      <c r="Y57" s="199"/>
      <c r="Z57" s="199"/>
      <c r="AA57" s="199"/>
    </row>
    <row r="58" spans="1:27" hidden="1" x14ac:dyDescent="0.2">
      <c r="A58" s="42" t="s">
        <v>13</v>
      </c>
      <c r="B58" s="49">
        <f t="shared" ref="B58:F59" si="111">B39/B19*100</f>
        <v>17.073994088602749</v>
      </c>
      <c r="C58" s="50">
        <f t="shared" si="111"/>
        <v>16.982174495522422</v>
      </c>
      <c r="D58" s="50">
        <f t="shared" si="111"/>
        <v>16.97512195609681</v>
      </c>
      <c r="E58" s="50">
        <f t="shared" si="111"/>
        <v>16.820770581879138</v>
      </c>
      <c r="F58" s="50">
        <f t="shared" si="111"/>
        <v>16.478708884489794</v>
      </c>
      <c r="G58" s="50">
        <f t="shared" ref="G58:N59" si="112">G39/G19*100</f>
        <v>16.270196143434333</v>
      </c>
      <c r="H58" s="50">
        <f t="shared" si="112"/>
        <v>16.354192358844092</v>
      </c>
      <c r="I58" s="50">
        <f t="shared" si="112"/>
        <v>16.036011782120859</v>
      </c>
      <c r="J58" s="50">
        <f t="shared" si="112"/>
        <v>16.38281893461097</v>
      </c>
      <c r="K58" s="50">
        <f t="shared" si="112"/>
        <v>16.407996438467201</v>
      </c>
      <c r="L58" s="50">
        <f t="shared" si="112"/>
        <v>16.289681806484204</v>
      </c>
      <c r="M58" s="50">
        <f t="shared" si="112"/>
        <v>16.050938940678517</v>
      </c>
      <c r="N58" s="50">
        <f t="shared" si="112"/>
        <v>16.024167653696953</v>
      </c>
      <c r="O58" s="134">
        <f t="shared" ref="O58:P59" si="113">O39/O19*100</f>
        <v>15.940568835036251</v>
      </c>
      <c r="P58" s="134">
        <f t="shared" si="113"/>
        <v>15.913641266113007</v>
      </c>
      <c r="Q58" s="134">
        <f t="shared" ref="Q58:S58" si="114">Q39/Q19*100</f>
        <v>15.704740924224406</v>
      </c>
      <c r="R58" s="134">
        <f t="shared" si="114"/>
        <v>15.66962123026307</v>
      </c>
      <c r="S58" s="134">
        <f t="shared" si="114"/>
        <v>15.664370537961473</v>
      </c>
      <c r="T58" s="134">
        <f t="shared" ref="T58:V58" si="115">T39/T19*100</f>
        <v>15.734467092882875</v>
      </c>
      <c r="U58" s="134">
        <f t="shared" si="115"/>
        <v>15.982947736633957</v>
      </c>
      <c r="V58" s="134">
        <f t="shared" si="115"/>
        <v>16.043136989015768</v>
      </c>
      <c r="W58" s="199">
        <f t="shared" si="86"/>
        <v>16.103326241397578</v>
      </c>
      <c r="X58" s="199"/>
      <c r="Y58" s="199"/>
      <c r="Z58" s="199"/>
      <c r="AA58" s="199"/>
    </row>
    <row r="59" spans="1:27" hidden="1" x14ac:dyDescent="0.2">
      <c r="A59" s="43" t="s">
        <v>14</v>
      </c>
      <c r="B59" s="45" t="e">
        <f t="shared" si="111"/>
        <v>#DIV/0!</v>
      </c>
      <c r="C59" s="46" t="e">
        <f t="shared" si="111"/>
        <v>#DIV/0!</v>
      </c>
      <c r="D59" s="46" t="e">
        <f t="shared" si="111"/>
        <v>#DIV/0!</v>
      </c>
      <c r="E59" s="46" t="e">
        <f t="shared" si="111"/>
        <v>#DIV/0!</v>
      </c>
      <c r="F59" s="46" t="e">
        <f t="shared" si="111"/>
        <v>#DIV/0!</v>
      </c>
      <c r="G59" s="46" t="e">
        <f t="shared" si="112"/>
        <v>#DIV/0!</v>
      </c>
      <c r="H59" s="46" t="e">
        <f t="shared" si="112"/>
        <v>#DIV/0!</v>
      </c>
      <c r="I59" s="46" t="e">
        <f t="shared" si="112"/>
        <v>#DIV/0!</v>
      </c>
      <c r="J59" s="46" t="e">
        <f t="shared" si="112"/>
        <v>#DIV/0!</v>
      </c>
      <c r="K59" s="46" t="e">
        <f t="shared" si="112"/>
        <v>#DIV/0!</v>
      </c>
      <c r="L59" s="46" t="e">
        <f t="shared" si="112"/>
        <v>#DIV/0!</v>
      </c>
      <c r="M59" s="46" t="e">
        <f t="shared" si="112"/>
        <v>#DIV/0!</v>
      </c>
      <c r="N59" s="46" t="e">
        <f t="shared" si="112"/>
        <v>#DIV/0!</v>
      </c>
      <c r="O59" s="46" t="e">
        <f t="shared" si="113"/>
        <v>#DIV/0!</v>
      </c>
      <c r="P59" s="46" t="e">
        <f t="shared" si="113"/>
        <v>#DIV/0!</v>
      </c>
      <c r="Q59" s="46" t="e">
        <f t="shared" ref="Q59:S59" si="116">Q40/Q20*100</f>
        <v>#DIV/0!</v>
      </c>
      <c r="R59" s="46" t="e">
        <f t="shared" si="116"/>
        <v>#DIV/0!</v>
      </c>
      <c r="S59" s="46" t="e">
        <f t="shared" si="116"/>
        <v>#DIV/0!</v>
      </c>
      <c r="T59" s="46" t="e">
        <f t="shared" ref="T59:V59" si="117">T40/T20*100</f>
        <v>#DIV/0!</v>
      </c>
      <c r="U59" s="46" t="e">
        <f t="shared" si="117"/>
        <v>#DIV/0!</v>
      </c>
      <c r="V59" s="46" t="e">
        <f t="shared" si="117"/>
        <v>#DIV/0!</v>
      </c>
      <c r="W59" s="199" t="e">
        <f t="shared" si="86"/>
        <v>#DIV/0!</v>
      </c>
      <c r="X59" s="199"/>
      <c r="Y59" s="199"/>
      <c r="Z59" s="199"/>
      <c r="AA59" s="199"/>
    </row>
    <row r="60" spans="1:27" ht="13.5" thickBot="1" x14ac:dyDescent="0.25">
      <c r="A60" s="71" t="str">
        <f>A41</f>
        <v>KZN - Annual Gross Operating Surplus</v>
      </c>
      <c r="B60" s="187">
        <f>B41/B21*100</f>
        <v>17.073994088602749</v>
      </c>
      <c r="C60" s="188">
        <f t="shared" ref="C60:P60" si="118">C41/C21*100</f>
        <v>16.982174495522422</v>
      </c>
      <c r="D60" s="188">
        <f t="shared" si="118"/>
        <v>16.97512195609681</v>
      </c>
      <c r="E60" s="188">
        <f t="shared" si="118"/>
        <v>16.820770581879138</v>
      </c>
      <c r="F60" s="188">
        <f t="shared" si="118"/>
        <v>16.478708884489794</v>
      </c>
      <c r="G60" s="188">
        <f t="shared" si="118"/>
        <v>16.270196143434333</v>
      </c>
      <c r="H60" s="188">
        <f t="shared" si="118"/>
        <v>16.354192358844092</v>
      </c>
      <c r="I60" s="188">
        <f t="shared" si="118"/>
        <v>16.036011782120859</v>
      </c>
      <c r="J60" s="188">
        <f t="shared" si="118"/>
        <v>16.38281893461097</v>
      </c>
      <c r="K60" s="188">
        <f t="shared" si="118"/>
        <v>16.407996438467201</v>
      </c>
      <c r="L60" s="188">
        <f t="shared" si="118"/>
        <v>16.289681806484204</v>
      </c>
      <c r="M60" s="188">
        <f t="shared" si="118"/>
        <v>16.050938940678517</v>
      </c>
      <c r="N60" s="188">
        <f t="shared" si="118"/>
        <v>16.024167653696953</v>
      </c>
      <c r="O60" s="188">
        <f t="shared" si="118"/>
        <v>15.940568835036251</v>
      </c>
      <c r="P60" s="188">
        <f t="shared" si="118"/>
        <v>15.91372666661991</v>
      </c>
      <c r="Q60" s="188">
        <f t="shared" ref="Q60:S60" si="119">Q41/Q21*100</f>
        <v>15.704899635051401</v>
      </c>
      <c r="R60" s="188">
        <f t="shared" si="119"/>
        <v>15.669841006836736</v>
      </c>
      <c r="S60" s="188">
        <f t="shared" si="119"/>
        <v>15.664645846195411</v>
      </c>
      <c r="T60" s="188">
        <f t="shared" ref="T60:V60" si="120">T41/T21*100</f>
        <v>15.734786409886429</v>
      </c>
      <c r="U60" s="188">
        <f t="shared" si="120"/>
        <v>15.983307897624091</v>
      </c>
      <c r="V60" s="188">
        <f t="shared" si="120"/>
        <v>16.043549459642527</v>
      </c>
      <c r="W60" s="199">
        <f t="shared" si="86"/>
        <v>16.103791021660964</v>
      </c>
      <c r="X60" s="199"/>
      <c r="Y60" s="199"/>
      <c r="Z60" s="199"/>
      <c r="AA60" s="199"/>
    </row>
    <row r="61" spans="1:27" x14ac:dyDescent="0.2">
      <c r="Y61" s="159"/>
      <c r="Z61" s="159"/>
      <c r="AA61" s="159"/>
    </row>
    <row r="62" spans="1:27" ht="18" x14ac:dyDescent="0.25">
      <c r="A62" s="209" t="s">
        <v>180</v>
      </c>
      <c r="B62" s="209"/>
      <c r="C62" s="209"/>
      <c r="D62" s="209"/>
      <c r="E62" s="209"/>
      <c r="F62" s="209"/>
      <c r="G62" s="210"/>
      <c r="H62" s="210"/>
      <c r="I62" s="210"/>
      <c r="J62" s="210"/>
      <c r="K62" s="210"/>
      <c r="L62" s="210"/>
      <c r="M62" s="210"/>
      <c r="N62" s="210"/>
      <c r="O62" s="211"/>
      <c r="P62" s="211"/>
      <c r="W62" s="192"/>
      <c r="X62" s="192"/>
    </row>
    <row r="63" spans="1:27" x14ac:dyDescent="0.2">
      <c r="A63" s="1" t="s">
        <v>27</v>
      </c>
      <c r="B63" s="1"/>
      <c r="C63" s="1"/>
      <c r="D63" s="1"/>
      <c r="E63" s="1"/>
      <c r="F63" s="1"/>
      <c r="O63" s="7"/>
    </row>
    <row r="64" spans="1:27" ht="13.5" thickBot="1" x14ac:dyDescent="0.25">
      <c r="A64" s="25" t="s">
        <v>23</v>
      </c>
      <c r="B64" s="19"/>
      <c r="C64" s="19" t="s">
        <v>104</v>
      </c>
      <c r="D64" s="19" t="s">
        <v>105</v>
      </c>
      <c r="E64" s="19" t="s">
        <v>106</v>
      </c>
      <c r="F64" s="19" t="s">
        <v>107</v>
      </c>
      <c r="G64" s="19" t="s">
        <v>15</v>
      </c>
      <c r="H64" s="19" t="s">
        <v>16</v>
      </c>
      <c r="I64" s="19" t="s">
        <v>17</v>
      </c>
      <c r="J64" s="20">
        <v>2003</v>
      </c>
      <c r="K64" s="20">
        <v>2004</v>
      </c>
      <c r="L64" s="20">
        <v>2005</v>
      </c>
      <c r="M64" s="20">
        <v>2006</v>
      </c>
      <c r="N64" s="20">
        <v>2007</v>
      </c>
      <c r="O64" s="20">
        <v>2008</v>
      </c>
      <c r="P64" s="20">
        <v>2009</v>
      </c>
      <c r="Q64" s="20">
        <v>2010</v>
      </c>
      <c r="R64" s="20">
        <v>2011</v>
      </c>
      <c r="S64" s="20">
        <v>2012</v>
      </c>
      <c r="T64" s="20">
        <v>2013</v>
      </c>
      <c r="U64" s="20">
        <v>2014</v>
      </c>
      <c r="V64" s="20">
        <v>2015</v>
      </c>
    </row>
    <row r="65" spans="1:22" ht="13.5" thickTop="1" x14ac:dyDescent="0.2">
      <c r="A65" s="2" t="s">
        <v>0</v>
      </c>
      <c r="B65" s="61"/>
      <c r="C65" s="61">
        <f t="shared" ref="C65:G80" si="121">(C6-B6)/B6*100</f>
        <v>22.08262873238538</v>
      </c>
      <c r="D65" s="61">
        <f t="shared" si="121"/>
        <v>1.7166382931060542</v>
      </c>
      <c r="E65" s="61">
        <f t="shared" si="121"/>
        <v>8.4791214981418275</v>
      </c>
      <c r="F65" s="61">
        <f t="shared" si="121"/>
        <v>10.019771705931463</v>
      </c>
      <c r="G65" s="61">
        <f t="shared" si="121"/>
        <v>21.960205967337671</v>
      </c>
      <c r="H65" s="61">
        <f>(H6-G6)/G6*100</f>
        <v>28.818907535573697</v>
      </c>
      <c r="I65" s="61">
        <f t="shared" ref="I65:O65" si="122">(I6-H6)/H6*100</f>
        <v>26.297264936523813</v>
      </c>
      <c r="J65" s="61">
        <f t="shared" si="122"/>
        <v>-11.137995420774359</v>
      </c>
      <c r="K65" s="61">
        <f t="shared" si="122"/>
        <v>4.1580839667250196</v>
      </c>
      <c r="L65" s="61">
        <f t="shared" si="122"/>
        <v>13.318851710814139</v>
      </c>
      <c r="M65" s="61">
        <f t="shared" si="122"/>
        <v>22.74253369155436</v>
      </c>
      <c r="N65" s="61">
        <f t="shared" si="122"/>
        <v>24.009362020931501</v>
      </c>
      <c r="O65" s="61">
        <f t="shared" si="122"/>
        <v>27.434723811697744</v>
      </c>
      <c r="P65" s="61">
        <f t="shared" ref="P65:P80" si="123">(P6-O6)/O6*100</f>
        <v>-2.3311496032043117</v>
      </c>
      <c r="Q65" s="61">
        <f t="shared" ref="Q65:Q80" si="124">(Q6-P6)/P6*100</f>
        <v>8.6829553510531046</v>
      </c>
      <c r="R65" s="61">
        <f t="shared" ref="R65:R80" si="125">(R6-Q6)/Q6*100</f>
        <v>12.122143988547197</v>
      </c>
      <c r="S65" s="61">
        <f t="shared" ref="S65:S80" si="126">(S6-R6)/R6*100</f>
        <v>-2.9988397523146926</v>
      </c>
      <c r="T65" s="61">
        <f t="shared" ref="T65:T80" si="127">(T6-S6)/S6*100</f>
        <v>5.3751655013968529</v>
      </c>
      <c r="U65" s="61">
        <f t="shared" ref="U65:U80" si="128">(U6-T6)/T6*100</f>
        <v>-0.64975397610160512</v>
      </c>
      <c r="V65" s="61">
        <f t="shared" ref="V65:V80" si="129">(V6-U6)/U6*100</f>
        <v>-5.0088639319966113</v>
      </c>
    </row>
    <row r="66" spans="1:22" x14ac:dyDescent="0.2">
      <c r="A66" s="3" t="s">
        <v>1</v>
      </c>
      <c r="B66" s="63"/>
      <c r="C66" s="63">
        <f t="shared" si="121"/>
        <v>29.952963243312002</v>
      </c>
      <c r="D66" s="63">
        <f t="shared" si="121"/>
        <v>5.512156427842231</v>
      </c>
      <c r="E66" s="63">
        <f t="shared" si="121"/>
        <v>-3.3021746119967186</v>
      </c>
      <c r="F66" s="63">
        <f t="shared" si="121"/>
        <v>1.4833975301329039</v>
      </c>
      <c r="G66" s="63">
        <f t="shared" si="121"/>
        <v>3.9134288997370521</v>
      </c>
      <c r="H66" s="63">
        <f t="shared" ref="H66:O80" si="130">(H7-G7)/G7*100</f>
        <v>25.068861960080795</v>
      </c>
      <c r="I66" s="63">
        <f t="shared" si="130"/>
        <v>24.999282561217736</v>
      </c>
      <c r="J66" s="63">
        <f t="shared" si="130"/>
        <v>-8.467407643139591</v>
      </c>
      <c r="K66" s="63">
        <f t="shared" si="130"/>
        <v>2.7126963884530961</v>
      </c>
      <c r="L66" s="63">
        <f t="shared" si="130"/>
        <v>-2.9526520573497637</v>
      </c>
      <c r="M66" s="63">
        <f t="shared" si="130"/>
        <v>11.290534322820033</v>
      </c>
      <c r="N66" s="63">
        <f t="shared" si="130"/>
        <v>36.876784990957297</v>
      </c>
      <c r="O66" s="63">
        <f t="shared" si="130"/>
        <v>24.431289474561797</v>
      </c>
      <c r="P66" s="63">
        <f t="shared" si="123"/>
        <v>-2.7985826987451765</v>
      </c>
      <c r="Q66" s="63">
        <f t="shared" si="124"/>
        <v>-7.1338337354541661</v>
      </c>
      <c r="R66" s="63">
        <f t="shared" si="125"/>
        <v>6.2750252330187024</v>
      </c>
      <c r="S66" s="63">
        <f t="shared" si="126"/>
        <v>0.32219767332925997</v>
      </c>
      <c r="T66" s="63">
        <f t="shared" si="127"/>
        <v>2.6891544426533525</v>
      </c>
      <c r="U66" s="63">
        <f t="shared" si="128"/>
        <v>13.659261055771632</v>
      </c>
      <c r="V66" s="63">
        <f t="shared" si="129"/>
        <v>0.86831795182470084</v>
      </c>
    </row>
    <row r="67" spans="1:22" x14ac:dyDescent="0.2">
      <c r="A67" s="4" t="s">
        <v>2</v>
      </c>
      <c r="B67" s="64"/>
      <c r="C67" s="64">
        <f t="shared" si="121"/>
        <v>15.603721569373299</v>
      </c>
      <c r="D67" s="64">
        <f t="shared" si="121"/>
        <v>-1.7956811503418151</v>
      </c>
      <c r="E67" s="64">
        <f t="shared" si="121"/>
        <v>20.192654895454691</v>
      </c>
      <c r="F67" s="64">
        <f t="shared" si="121"/>
        <v>16.847984877382117</v>
      </c>
      <c r="G67" s="64">
        <f t="shared" si="121"/>
        <v>34.497593566871181</v>
      </c>
      <c r="H67" s="64">
        <f t="shared" si="130"/>
        <v>30.831709773429534</v>
      </c>
      <c r="I67" s="64">
        <f t="shared" si="130"/>
        <v>26.963257741392137</v>
      </c>
      <c r="J67" s="64">
        <f t="shared" si="130"/>
        <v>-12.487073426052655</v>
      </c>
      <c r="K67" s="64">
        <f t="shared" si="130"/>
        <v>4.9217756792130629</v>
      </c>
      <c r="L67" s="64">
        <f t="shared" si="130"/>
        <v>21.735127324944795</v>
      </c>
      <c r="M67" s="64">
        <f t="shared" si="130"/>
        <v>27.464700572232935</v>
      </c>
      <c r="N67" s="64">
        <f t="shared" si="130"/>
        <v>19.376814425833455</v>
      </c>
      <c r="O67" s="64">
        <f>(O8-N8)/N8*100</f>
        <v>28.674537037069602</v>
      </c>
      <c r="P67" s="64">
        <f t="shared" si="123"/>
        <v>-2.1445569376105653</v>
      </c>
      <c r="Q67" s="64">
        <f t="shared" si="124"/>
        <v>14.954594230920867</v>
      </c>
      <c r="R67" s="64">
        <f t="shared" si="125"/>
        <v>13.995135543646969</v>
      </c>
      <c r="S67" s="64">
        <f t="shared" si="126"/>
        <v>-3.990613417113706</v>
      </c>
      <c r="T67" s="64">
        <f t="shared" si="127"/>
        <v>6.2133313106680754</v>
      </c>
      <c r="U67" s="64">
        <f t="shared" si="128"/>
        <v>-4.9667080847148481</v>
      </c>
      <c r="V67" s="64">
        <f t="shared" si="129"/>
        <v>-7.1294987033514001</v>
      </c>
    </row>
    <row r="68" spans="1:22" x14ac:dyDescent="0.2">
      <c r="A68" s="2" t="s">
        <v>3</v>
      </c>
      <c r="B68" s="62"/>
      <c r="C68" s="62">
        <f t="shared" si="121"/>
        <v>8.8837080322752815</v>
      </c>
      <c r="D68" s="62">
        <f t="shared" si="121"/>
        <v>12.23277552231762</v>
      </c>
      <c r="E68" s="62">
        <f t="shared" si="121"/>
        <v>-1.7574710748247044</v>
      </c>
      <c r="F68" s="62">
        <f t="shared" si="121"/>
        <v>3.0682696665254037</v>
      </c>
      <c r="G68" s="62">
        <f t="shared" si="121"/>
        <v>19.557606741256471</v>
      </c>
      <c r="H68" s="62">
        <f t="shared" si="130"/>
        <v>13.264129297486605</v>
      </c>
      <c r="I68" s="62">
        <f t="shared" si="130"/>
        <v>19.093493215696959</v>
      </c>
      <c r="J68" s="62">
        <f t="shared" si="130"/>
        <v>5.9380048934643099</v>
      </c>
      <c r="K68" s="62">
        <f t="shared" si="130"/>
        <v>10.943013620631579</v>
      </c>
      <c r="L68" s="62">
        <f t="shared" si="130"/>
        <v>8.5469187173647416</v>
      </c>
      <c r="M68" s="62">
        <f t="shared" si="130"/>
        <v>-3.2159550009531768</v>
      </c>
      <c r="N68" s="62">
        <f t="shared" si="130"/>
        <v>12.405405368214172</v>
      </c>
      <c r="O68" s="62">
        <f t="shared" si="130"/>
        <v>20.077379730320335</v>
      </c>
      <c r="P68" s="62">
        <f t="shared" si="123"/>
        <v>1.5905393948114483</v>
      </c>
      <c r="Q68" s="62">
        <f t="shared" si="124"/>
        <v>2.5427131350947296</v>
      </c>
      <c r="R68" s="62">
        <f t="shared" si="125"/>
        <v>4.3070557885992482</v>
      </c>
      <c r="S68" s="62">
        <f t="shared" si="126"/>
        <v>8.1437083341401433</v>
      </c>
      <c r="T68" s="62">
        <f t="shared" si="127"/>
        <v>10.094318833853809</v>
      </c>
      <c r="U68" s="62">
        <f t="shared" si="128"/>
        <v>11.264443819441729</v>
      </c>
      <c r="V68" s="62">
        <f t="shared" si="129"/>
        <v>-3.5373151454887295</v>
      </c>
    </row>
    <row r="69" spans="1:22" x14ac:dyDescent="0.2">
      <c r="A69" s="3" t="s">
        <v>4</v>
      </c>
      <c r="B69" s="63"/>
      <c r="C69" s="63">
        <f t="shared" si="121"/>
        <v>9.0153377569173436</v>
      </c>
      <c r="D69" s="63">
        <f t="shared" si="121"/>
        <v>12.570087024994232</v>
      </c>
      <c r="E69" s="63">
        <f t="shared" si="121"/>
        <v>-3.1221135520213061</v>
      </c>
      <c r="F69" s="63">
        <f t="shared" si="121"/>
        <v>4.3627206051325489</v>
      </c>
      <c r="G69" s="63">
        <f t="shared" si="121"/>
        <v>23.60777332765316</v>
      </c>
      <c r="H69" s="63">
        <f t="shared" si="130"/>
        <v>15.601391232767661</v>
      </c>
      <c r="I69" s="63">
        <f t="shared" si="130"/>
        <v>21.687750018922003</v>
      </c>
      <c r="J69" s="63">
        <f t="shared" si="130"/>
        <v>7.9648498006515078</v>
      </c>
      <c r="K69" s="63">
        <f t="shared" si="130"/>
        <v>8.8973795728601832</v>
      </c>
      <c r="L69" s="63">
        <f t="shared" si="130"/>
        <v>7.4325267876111418</v>
      </c>
      <c r="M69" s="63">
        <f t="shared" si="130"/>
        <v>-6.8624174848115436</v>
      </c>
      <c r="N69" s="63">
        <f t="shared" si="130"/>
        <v>9.8761304323830501</v>
      </c>
      <c r="O69" s="63">
        <f t="shared" si="130"/>
        <v>10.658938762409605</v>
      </c>
      <c r="P69" s="63">
        <f t="shared" si="123"/>
        <v>-4.8380409886778146</v>
      </c>
      <c r="Q69" s="63">
        <f t="shared" si="124"/>
        <v>-2.256095710498728</v>
      </c>
      <c r="R69" s="63">
        <f t="shared" si="125"/>
        <v>-5.5816550722842191</v>
      </c>
      <c r="S69" s="63">
        <f t="shared" si="126"/>
        <v>7.4487837716062114E-2</v>
      </c>
      <c r="T69" s="63">
        <f t="shared" si="127"/>
        <v>6.2627626685828606</v>
      </c>
      <c r="U69" s="63">
        <f t="shared" si="128"/>
        <v>15.017350930021884</v>
      </c>
      <c r="V69" s="63">
        <f t="shared" si="129"/>
        <v>-7.6451636396601641</v>
      </c>
    </row>
    <row r="70" spans="1:22" x14ac:dyDescent="0.2">
      <c r="A70" s="3" t="s">
        <v>5</v>
      </c>
      <c r="B70" s="63"/>
      <c r="C70" s="63">
        <f t="shared" si="121"/>
        <v>0.11031554255658407</v>
      </c>
      <c r="D70" s="63">
        <f t="shared" si="121"/>
        <v>5.830231575538634</v>
      </c>
      <c r="E70" s="63">
        <f t="shared" si="121"/>
        <v>3.6998859397701644</v>
      </c>
      <c r="F70" s="63">
        <f t="shared" si="121"/>
        <v>-2.3930946133520803</v>
      </c>
      <c r="G70" s="63">
        <f t="shared" si="121"/>
        <v>8.864044410915989</v>
      </c>
      <c r="H70" s="63">
        <f t="shared" si="130"/>
        <v>1.3177687817499233</v>
      </c>
      <c r="I70" s="63">
        <f t="shared" si="130"/>
        <v>13.712565673767454</v>
      </c>
      <c r="J70" s="63">
        <f t="shared" si="130"/>
        <v>-11.610181436844089</v>
      </c>
      <c r="K70" s="63">
        <f t="shared" si="130"/>
        <v>11.733671636553686</v>
      </c>
      <c r="L70" s="63">
        <f t="shared" si="130"/>
        <v>-0.27403407096778254</v>
      </c>
      <c r="M70" s="63">
        <f t="shared" si="130"/>
        <v>6.5083257234980287</v>
      </c>
      <c r="N70" s="63">
        <f t="shared" si="130"/>
        <v>4.7793892155221398</v>
      </c>
      <c r="O70" s="63">
        <f t="shared" si="130"/>
        <v>13.122505305150767</v>
      </c>
      <c r="P70" s="63">
        <f t="shared" si="123"/>
        <v>66.036348947474693</v>
      </c>
      <c r="Q70" s="63">
        <f t="shared" si="124"/>
        <v>36.996319921784895</v>
      </c>
      <c r="R70" s="63">
        <f t="shared" si="125"/>
        <v>31.943098212096821</v>
      </c>
      <c r="S70" s="63">
        <f t="shared" si="126"/>
        <v>26.056796581050197</v>
      </c>
      <c r="T70" s="63">
        <f t="shared" si="127"/>
        <v>10.939744345631189</v>
      </c>
      <c r="U70" s="63">
        <f t="shared" si="128"/>
        <v>8.4489292138283449</v>
      </c>
      <c r="V70" s="63">
        <f t="shared" si="129"/>
        <v>1.8878754721978142</v>
      </c>
    </row>
    <row r="71" spans="1:22" x14ac:dyDescent="0.2">
      <c r="A71" s="4" t="s">
        <v>6</v>
      </c>
      <c r="B71" s="64"/>
      <c r="C71" s="64">
        <f t="shared" si="121"/>
        <v>23.386939894844769</v>
      </c>
      <c r="D71" s="64">
        <f t="shared" si="121"/>
        <v>19.0965348620791</v>
      </c>
      <c r="E71" s="64">
        <f t="shared" si="121"/>
        <v>0.20088884989367625</v>
      </c>
      <c r="F71" s="64">
        <f t="shared" si="121"/>
        <v>2.0982971201214577</v>
      </c>
      <c r="G71" s="64">
        <f t="shared" si="121"/>
        <v>6.8854689500633572</v>
      </c>
      <c r="H71" s="64">
        <f t="shared" si="130"/>
        <v>11.161461808642573</v>
      </c>
      <c r="I71" s="64">
        <f t="shared" si="130"/>
        <v>5.2366707829342047</v>
      </c>
      <c r="J71" s="64">
        <f t="shared" si="130"/>
        <v>9.9518584513426465</v>
      </c>
      <c r="K71" s="64">
        <f t="shared" si="130"/>
        <v>28.192479920392362</v>
      </c>
      <c r="L71" s="64">
        <f t="shared" si="130"/>
        <v>24.732470585626036</v>
      </c>
      <c r="M71" s="64">
        <f t="shared" si="130"/>
        <v>13.429943100995736</v>
      </c>
      <c r="N71" s="64">
        <f t="shared" si="130"/>
        <v>30.898766322323752</v>
      </c>
      <c r="O71" s="64">
        <f t="shared" si="130"/>
        <v>65.70713466679841</v>
      </c>
      <c r="P71" s="64">
        <f t="shared" si="123"/>
        <v>-2.7711431100832948</v>
      </c>
      <c r="Q71" s="64">
        <f t="shared" si="124"/>
        <v>-4.9233302115387474</v>
      </c>
      <c r="R71" s="64">
        <f t="shared" si="125"/>
        <v>9.1170452080202224</v>
      </c>
      <c r="S71" s="64">
        <f t="shared" si="126"/>
        <v>9.6161238032974872</v>
      </c>
      <c r="T71" s="64">
        <f t="shared" si="127"/>
        <v>18.093136139131175</v>
      </c>
      <c r="U71" s="64">
        <f t="shared" si="128"/>
        <v>6.5819460873485021</v>
      </c>
      <c r="V71" s="64">
        <f t="shared" si="129"/>
        <v>-0.57510807617910131</v>
      </c>
    </row>
    <row r="72" spans="1:22" x14ac:dyDescent="0.2">
      <c r="A72" s="2" t="s">
        <v>7</v>
      </c>
      <c r="B72" s="62"/>
      <c r="C72" s="62">
        <f t="shared" si="121"/>
        <v>14.148371712000197</v>
      </c>
      <c r="D72" s="62">
        <f t="shared" si="121"/>
        <v>12.712944648313981</v>
      </c>
      <c r="E72" s="62">
        <f t="shared" si="121"/>
        <v>8.019851009630214</v>
      </c>
      <c r="F72" s="62">
        <f t="shared" si="121"/>
        <v>14.078708660196316</v>
      </c>
      <c r="G72" s="62">
        <f t="shared" si="121"/>
        <v>16.896302712692087</v>
      </c>
      <c r="H72" s="62">
        <f t="shared" si="130"/>
        <v>11.855968860277633</v>
      </c>
      <c r="I72" s="62">
        <f t="shared" si="130"/>
        <v>21.903166779878273</v>
      </c>
      <c r="J72" s="62">
        <f t="shared" si="130"/>
        <v>13.080207872398441</v>
      </c>
      <c r="K72" s="62">
        <f t="shared" si="130"/>
        <v>11.285479190751294</v>
      </c>
      <c r="L72" s="62">
        <f t="shared" si="130"/>
        <v>10.882458601967448</v>
      </c>
      <c r="M72" s="62">
        <f t="shared" si="130"/>
        <v>16.085705398915945</v>
      </c>
      <c r="N72" s="62">
        <f t="shared" si="130"/>
        <v>14.865513363634584</v>
      </c>
      <c r="O72" s="62">
        <f t="shared" si="130"/>
        <v>7.8556501559173899</v>
      </c>
      <c r="P72" s="62">
        <f t="shared" si="123"/>
        <v>7.8658204249212282</v>
      </c>
      <c r="Q72" s="62">
        <f t="shared" si="124"/>
        <v>9.0151429034284636</v>
      </c>
      <c r="R72" s="62">
        <f t="shared" si="125"/>
        <v>8.6653038412423626</v>
      </c>
      <c r="S72" s="62">
        <f t="shared" si="126"/>
        <v>8.1970940326309769</v>
      </c>
      <c r="T72" s="62">
        <f t="shared" si="127"/>
        <v>7.6069892325961783</v>
      </c>
      <c r="U72" s="62">
        <f t="shared" si="128"/>
        <v>6.4112691608691037</v>
      </c>
      <c r="V72" s="62">
        <f t="shared" si="129"/>
        <v>4.9119663107557319</v>
      </c>
    </row>
    <row r="73" spans="1:22" x14ac:dyDescent="0.2">
      <c r="A73" s="3" t="s">
        <v>8</v>
      </c>
      <c r="B73" s="63"/>
      <c r="C73" s="63">
        <f t="shared" si="121"/>
        <v>12.622520643891889</v>
      </c>
      <c r="D73" s="63">
        <f t="shared" si="121"/>
        <v>6.4536951829409839</v>
      </c>
      <c r="E73" s="63">
        <f t="shared" si="121"/>
        <v>2.7931527343366538</v>
      </c>
      <c r="F73" s="63">
        <f t="shared" si="121"/>
        <v>8.8098151622829324</v>
      </c>
      <c r="G73" s="63">
        <f t="shared" si="121"/>
        <v>25.324188231317528</v>
      </c>
      <c r="H73" s="63">
        <f t="shared" si="130"/>
        <v>11.462265263057965</v>
      </c>
      <c r="I73" s="63">
        <f t="shared" si="130"/>
        <v>19.304681000570294</v>
      </c>
      <c r="J73" s="63">
        <f t="shared" si="130"/>
        <v>10.976061919217742</v>
      </c>
      <c r="K73" s="63">
        <f t="shared" si="130"/>
        <v>12.239637081197333</v>
      </c>
      <c r="L73" s="63">
        <f t="shared" si="130"/>
        <v>7.5668525689410053</v>
      </c>
      <c r="M73" s="63">
        <f t="shared" si="130"/>
        <v>10.178289696023359</v>
      </c>
      <c r="N73" s="63">
        <f t="shared" si="130"/>
        <v>13.932689691894456</v>
      </c>
      <c r="O73" s="63">
        <f t="shared" si="130"/>
        <v>17.726927866681606</v>
      </c>
      <c r="P73" s="63">
        <f t="shared" si="123"/>
        <v>7.2939204022156092</v>
      </c>
      <c r="Q73" s="63">
        <f t="shared" si="124"/>
        <v>21.370347319833623</v>
      </c>
      <c r="R73" s="63">
        <f t="shared" si="125"/>
        <v>8.4340098793933294</v>
      </c>
      <c r="S73" s="63">
        <f t="shared" si="126"/>
        <v>7.1762052036373145</v>
      </c>
      <c r="T73" s="63">
        <f t="shared" si="127"/>
        <v>9.0419658557787503</v>
      </c>
      <c r="U73" s="63">
        <f t="shared" si="128"/>
        <v>5.9946402395948759</v>
      </c>
      <c r="V73" s="63">
        <f t="shared" si="129"/>
        <v>5.5602486759428791</v>
      </c>
    </row>
    <row r="74" spans="1:22" x14ac:dyDescent="0.2">
      <c r="A74" s="3" t="s">
        <v>9</v>
      </c>
      <c r="B74" s="63"/>
      <c r="C74" s="63">
        <f t="shared" si="121"/>
        <v>18.732631352794293</v>
      </c>
      <c r="D74" s="63">
        <f t="shared" si="121"/>
        <v>14.35830364527329</v>
      </c>
      <c r="E74" s="63">
        <f t="shared" si="121"/>
        <v>11.572810304774903</v>
      </c>
      <c r="F74" s="63">
        <f t="shared" si="121"/>
        <v>14.696156139554139</v>
      </c>
      <c r="G74" s="63">
        <f t="shared" si="121"/>
        <v>20.530707854993604</v>
      </c>
      <c r="H74" s="63">
        <f t="shared" si="130"/>
        <v>12.638221532182506</v>
      </c>
      <c r="I74" s="63">
        <f t="shared" si="130"/>
        <v>16.115045812719313</v>
      </c>
      <c r="J74" s="63">
        <f t="shared" si="130"/>
        <v>21.958891427674935</v>
      </c>
      <c r="K74" s="63">
        <f t="shared" si="130"/>
        <v>14.407997558170091</v>
      </c>
      <c r="L74" s="63">
        <f t="shared" si="130"/>
        <v>11.59413527925121</v>
      </c>
      <c r="M74" s="63">
        <f t="shared" si="130"/>
        <v>29.054656163597453</v>
      </c>
      <c r="N74" s="63">
        <f t="shared" si="130"/>
        <v>7.0436402654134964</v>
      </c>
      <c r="O74" s="63">
        <f t="shared" si="130"/>
        <v>4.1027133340828978</v>
      </c>
      <c r="P74" s="63">
        <f t="shared" si="123"/>
        <v>-0.8143656051434679</v>
      </c>
      <c r="Q74" s="63">
        <f t="shared" si="124"/>
        <v>0.11962936674380859</v>
      </c>
      <c r="R74" s="63">
        <f t="shared" si="125"/>
        <v>12.793539135518076</v>
      </c>
      <c r="S74" s="63">
        <f t="shared" si="126"/>
        <v>14.187533384367832</v>
      </c>
      <c r="T74" s="63">
        <f t="shared" si="127"/>
        <v>12.154197324386118</v>
      </c>
      <c r="U74" s="63">
        <f t="shared" si="128"/>
        <v>9.6523282324950781</v>
      </c>
      <c r="V74" s="63">
        <f t="shared" si="129"/>
        <v>3.7559439243835637</v>
      </c>
    </row>
    <row r="75" spans="1:22" x14ac:dyDescent="0.2">
      <c r="A75" s="3" t="s">
        <v>10</v>
      </c>
      <c r="B75" s="63"/>
      <c r="C75" s="63">
        <f t="shared" si="121"/>
        <v>13.89777383766746</v>
      </c>
      <c r="D75" s="63">
        <f t="shared" si="121"/>
        <v>17.492200487386285</v>
      </c>
      <c r="E75" s="63">
        <f t="shared" si="121"/>
        <v>7.4887887887593347</v>
      </c>
      <c r="F75" s="63">
        <f t="shared" si="121"/>
        <v>17.650167795460863</v>
      </c>
      <c r="G75" s="63">
        <f t="shared" si="121"/>
        <v>10.185017357636942</v>
      </c>
      <c r="H75" s="63">
        <f t="shared" si="130"/>
        <v>12.210909641833871</v>
      </c>
      <c r="I75" s="63">
        <f t="shared" si="130"/>
        <v>28.70517225129554</v>
      </c>
      <c r="J75" s="63">
        <f t="shared" si="130"/>
        <v>11.97092932322289</v>
      </c>
      <c r="K75" s="63">
        <f t="shared" si="130"/>
        <v>10.805530761289182</v>
      </c>
      <c r="L75" s="63">
        <f t="shared" si="130"/>
        <v>13.178667639002411</v>
      </c>
      <c r="M75" s="63">
        <f t="shared" si="130"/>
        <v>13.212535810237405</v>
      </c>
      <c r="N75" s="63">
        <f t="shared" si="130"/>
        <v>22.49624926378441</v>
      </c>
      <c r="O75" s="63">
        <f t="shared" si="130"/>
        <v>3.4245546031212699</v>
      </c>
      <c r="P75" s="63">
        <f t="shared" si="123"/>
        <v>11.795525635982603</v>
      </c>
      <c r="Q75" s="63">
        <f t="shared" si="124"/>
        <v>6.3159574976517199</v>
      </c>
      <c r="R75" s="63">
        <f t="shared" si="125"/>
        <v>6.3073350300686366</v>
      </c>
      <c r="S75" s="63">
        <f t="shared" si="126"/>
        <v>6.2139469697837084</v>
      </c>
      <c r="T75" s="63">
        <f t="shared" si="127"/>
        <v>4.7725956955714173</v>
      </c>
      <c r="U75" s="63">
        <f t="shared" si="128"/>
        <v>4.7771253188445604</v>
      </c>
      <c r="V75" s="63">
        <f t="shared" si="129"/>
        <v>4.9839321901642153</v>
      </c>
    </row>
    <row r="76" spans="1:22" x14ac:dyDescent="0.2">
      <c r="A76" s="3" t="s">
        <v>11</v>
      </c>
      <c r="B76" s="63"/>
      <c r="C76" s="63">
        <f t="shared" si="121"/>
        <v>14.147782860458619</v>
      </c>
      <c r="D76" s="63">
        <f t="shared" si="121"/>
        <v>9.8911273423645838</v>
      </c>
      <c r="E76" s="63">
        <f t="shared" si="121"/>
        <v>13.662421449066006</v>
      </c>
      <c r="F76" s="63">
        <f t="shared" si="121"/>
        <v>14.365956309769345</v>
      </c>
      <c r="G76" s="63">
        <f t="shared" si="121"/>
        <v>20.194408947669313</v>
      </c>
      <c r="H76" s="63">
        <f t="shared" si="130"/>
        <v>8.7961803833396104</v>
      </c>
      <c r="I76" s="63">
        <f t="shared" si="130"/>
        <v>20.436486676793244</v>
      </c>
      <c r="J76" s="63">
        <f t="shared" si="130"/>
        <v>16.154094638945349</v>
      </c>
      <c r="K76" s="63">
        <f t="shared" si="130"/>
        <v>9.9084894121807743</v>
      </c>
      <c r="L76" s="63">
        <f t="shared" si="130"/>
        <v>10.634172420728035</v>
      </c>
      <c r="M76" s="63">
        <f t="shared" si="130"/>
        <v>16.922076703510111</v>
      </c>
      <c r="N76" s="63">
        <f t="shared" si="130"/>
        <v>6.0908943280758896</v>
      </c>
      <c r="O76" s="63">
        <f t="shared" si="130"/>
        <v>4.7315071522450367</v>
      </c>
      <c r="P76" s="63">
        <f t="shared" si="123"/>
        <v>19.810723935029454</v>
      </c>
      <c r="Q76" s="63">
        <f t="shared" si="124"/>
        <v>13.161365733261174</v>
      </c>
      <c r="R76" s="63">
        <f t="shared" si="125"/>
        <v>13.768308106967941</v>
      </c>
      <c r="S76" s="63">
        <f t="shared" si="126"/>
        <v>6.2777391193174772</v>
      </c>
      <c r="T76" s="63">
        <f t="shared" si="127"/>
        <v>1.651857026373037</v>
      </c>
      <c r="U76" s="63">
        <f t="shared" si="128"/>
        <v>4.1531224910075055</v>
      </c>
      <c r="V76" s="63">
        <f t="shared" si="129"/>
        <v>5.5821513998707974</v>
      </c>
    </row>
    <row r="77" spans="1:22" x14ac:dyDescent="0.2">
      <c r="A77" s="4" t="s">
        <v>12</v>
      </c>
      <c r="B77" s="64"/>
      <c r="C77" s="64">
        <f t="shared" si="121"/>
        <v>10.85200146896805</v>
      </c>
      <c r="D77" s="64">
        <f t="shared" si="121"/>
        <v>11.094914692728176</v>
      </c>
      <c r="E77" s="64">
        <f t="shared" si="121"/>
        <v>13.449036798473191</v>
      </c>
      <c r="F77" s="64">
        <f t="shared" si="121"/>
        <v>12.107033960677111</v>
      </c>
      <c r="G77" s="64">
        <f t="shared" si="121"/>
        <v>13.64126611957796</v>
      </c>
      <c r="H77" s="64">
        <f t="shared" si="130"/>
        <v>12.057439960386235</v>
      </c>
      <c r="I77" s="64">
        <f t="shared" si="130"/>
        <v>16.051701281484753</v>
      </c>
      <c r="J77" s="64">
        <f t="shared" si="130"/>
        <v>1.7578930667935904</v>
      </c>
      <c r="K77" s="64">
        <f t="shared" si="130"/>
        <v>3.6234369640462756</v>
      </c>
      <c r="L77" s="64">
        <f t="shared" si="130"/>
        <v>8.0316571875658269</v>
      </c>
      <c r="M77" s="64">
        <f t="shared" si="130"/>
        <v>10.540389972144846</v>
      </c>
      <c r="N77" s="64">
        <f t="shared" si="130"/>
        <v>12.186271545207136</v>
      </c>
      <c r="O77" s="64">
        <f t="shared" si="130"/>
        <v>17.663971248876909</v>
      </c>
      <c r="P77" s="64">
        <f t="shared" si="123"/>
        <v>5.1370647525962125</v>
      </c>
      <c r="Q77" s="64">
        <f t="shared" si="124"/>
        <v>4.0780753517930357</v>
      </c>
      <c r="R77" s="64">
        <f t="shared" si="125"/>
        <v>6.6973709460756075</v>
      </c>
      <c r="S77" s="64">
        <f t="shared" si="126"/>
        <v>8.4744931327664634</v>
      </c>
      <c r="T77" s="64">
        <f t="shared" si="127"/>
        <v>10.439684669068374</v>
      </c>
      <c r="U77" s="64">
        <f t="shared" si="128"/>
        <v>8.9574035403785839</v>
      </c>
      <c r="V77" s="64">
        <f t="shared" si="129"/>
        <v>5.0455957510772071</v>
      </c>
    </row>
    <row r="78" spans="1:22" hidden="1" x14ac:dyDescent="0.2">
      <c r="A78" s="2" t="s">
        <v>13</v>
      </c>
      <c r="B78" s="62"/>
      <c r="C78" s="62">
        <f t="shared" si="121"/>
        <v>13.553684061027433</v>
      </c>
      <c r="D78" s="62">
        <f t="shared" si="121"/>
        <v>11.097660914673005</v>
      </c>
      <c r="E78" s="62">
        <f t="shared" si="121"/>
        <v>5.2237060440087726</v>
      </c>
      <c r="F78" s="62">
        <f t="shared" si="121"/>
        <v>10.564998436447249</v>
      </c>
      <c r="G78" s="62">
        <f t="shared" si="121"/>
        <v>18.210759960739804</v>
      </c>
      <c r="H78" s="62">
        <f t="shared" si="130"/>
        <v>14.424877037458888</v>
      </c>
      <c r="I78" s="62">
        <f t="shared" si="130"/>
        <v>21.832591105778214</v>
      </c>
      <c r="J78" s="62">
        <f t="shared" si="130"/>
        <v>7.6275838243095198</v>
      </c>
      <c r="K78" s="62">
        <f t="shared" si="130"/>
        <v>10.308066175967223</v>
      </c>
      <c r="L78" s="62">
        <f t="shared" si="130"/>
        <v>10.596339716277814</v>
      </c>
      <c r="M78" s="62">
        <f t="shared" si="130"/>
        <v>12.232801615493791</v>
      </c>
      <c r="N78" s="62">
        <f t="shared" si="130"/>
        <v>15.566349260786266</v>
      </c>
      <c r="O78" s="62">
        <f t="shared" si="130"/>
        <v>13.118029155763841</v>
      </c>
      <c r="P78" s="62">
        <f t="shared" si="123"/>
        <v>4.881421900058843</v>
      </c>
      <c r="Q78" s="62">
        <f t="shared" si="124"/>
        <v>7.6177454557051796</v>
      </c>
      <c r="R78" s="62">
        <f t="shared" si="125"/>
        <v>8.3219364665888236</v>
      </c>
      <c r="S78" s="62">
        <f t="shared" si="126"/>
        <v>6.4390364798606425</v>
      </c>
      <c r="T78" s="62">
        <f t="shared" si="127"/>
        <v>7.7723041971217803</v>
      </c>
      <c r="U78" s="62">
        <f t="shared" si="128"/>
        <v>6.391423490822377</v>
      </c>
      <c r="V78" s="62">
        <f t="shared" si="129"/>
        <v>1.8709683948556193</v>
      </c>
    </row>
    <row r="79" spans="1:22" hidden="1" x14ac:dyDescent="0.2">
      <c r="A79" s="3" t="s">
        <v>14</v>
      </c>
      <c r="B79" s="63"/>
      <c r="C79" s="63" t="e">
        <f t="shared" si="121"/>
        <v>#DIV/0!</v>
      </c>
      <c r="D79" s="63" t="e">
        <f t="shared" si="121"/>
        <v>#DIV/0!</v>
      </c>
      <c r="E79" s="63" t="e">
        <f t="shared" si="121"/>
        <v>#DIV/0!</v>
      </c>
      <c r="F79" s="63" t="e">
        <f t="shared" si="121"/>
        <v>#DIV/0!</v>
      </c>
      <c r="G79" s="63" t="e">
        <f t="shared" si="121"/>
        <v>#DIV/0!</v>
      </c>
      <c r="H79" s="63" t="e">
        <f t="shared" si="130"/>
        <v>#DIV/0!</v>
      </c>
      <c r="I79" s="63" t="e">
        <f t="shared" si="130"/>
        <v>#DIV/0!</v>
      </c>
      <c r="J79" s="63" t="e">
        <f t="shared" si="130"/>
        <v>#DIV/0!</v>
      </c>
      <c r="K79" s="63" t="e">
        <f t="shared" si="130"/>
        <v>#DIV/0!</v>
      </c>
      <c r="L79" s="63" t="e">
        <f t="shared" si="130"/>
        <v>#DIV/0!</v>
      </c>
      <c r="M79" s="63" t="e">
        <f t="shared" si="130"/>
        <v>#DIV/0!</v>
      </c>
      <c r="N79" s="63" t="e">
        <f t="shared" si="130"/>
        <v>#DIV/0!</v>
      </c>
      <c r="O79" s="63" t="e">
        <f t="shared" si="130"/>
        <v>#DIV/0!</v>
      </c>
      <c r="P79" s="63" t="e">
        <f t="shared" si="123"/>
        <v>#DIV/0!</v>
      </c>
      <c r="Q79" s="63" t="e">
        <f t="shared" si="124"/>
        <v>#DIV/0!</v>
      </c>
      <c r="R79" s="63" t="e">
        <f t="shared" si="125"/>
        <v>#DIV/0!</v>
      </c>
      <c r="S79" s="63" t="e">
        <f t="shared" si="126"/>
        <v>#DIV/0!</v>
      </c>
      <c r="T79" s="63" t="e">
        <f t="shared" si="127"/>
        <v>#DIV/0!</v>
      </c>
      <c r="U79" s="63" t="e">
        <f t="shared" si="128"/>
        <v>#DIV/0!</v>
      </c>
      <c r="V79" s="63" t="e">
        <f t="shared" si="129"/>
        <v>#DIV/0!</v>
      </c>
    </row>
    <row r="80" spans="1:22" ht="13.5" thickBot="1" x14ac:dyDescent="0.25">
      <c r="A80" s="22" t="str">
        <f>A21</f>
        <v>SA - Annual Gross Operating Surplus</v>
      </c>
      <c r="B80" s="65"/>
      <c r="C80" s="65">
        <f t="shared" si="121"/>
        <v>13.553684061027433</v>
      </c>
      <c r="D80" s="65">
        <f t="shared" si="121"/>
        <v>11.097660914673005</v>
      </c>
      <c r="E80" s="65">
        <f t="shared" si="121"/>
        <v>5.2237060440087726</v>
      </c>
      <c r="F80" s="65">
        <f t="shared" si="121"/>
        <v>10.564998436447249</v>
      </c>
      <c r="G80" s="65">
        <f t="shared" si="121"/>
        <v>18.210759960739804</v>
      </c>
      <c r="H80" s="65">
        <f t="shared" si="130"/>
        <v>14.424877037458888</v>
      </c>
      <c r="I80" s="65">
        <f t="shared" si="130"/>
        <v>21.832591105778214</v>
      </c>
      <c r="J80" s="65">
        <f t="shared" si="130"/>
        <v>7.6275838243095198</v>
      </c>
      <c r="K80" s="65">
        <f t="shared" si="130"/>
        <v>10.308066175967223</v>
      </c>
      <c r="L80" s="65">
        <f t="shared" si="130"/>
        <v>10.596339716277814</v>
      </c>
      <c r="M80" s="65">
        <f t="shared" si="130"/>
        <v>12.232801615493791</v>
      </c>
      <c r="N80" s="65">
        <f t="shared" si="130"/>
        <v>15.566349260786266</v>
      </c>
      <c r="O80" s="65">
        <f t="shared" si="130"/>
        <v>13.118029155763841</v>
      </c>
      <c r="P80" s="65">
        <f t="shared" si="123"/>
        <v>4.881421900058843</v>
      </c>
      <c r="Q80" s="65">
        <f t="shared" si="124"/>
        <v>7.6177454557051796</v>
      </c>
      <c r="R80" s="65">
        <f t="shared" si="125"/>
        <v>8.3219364665888236</v>
      </c>
      <c r="S80" s="65">
        <f t="shared" si="126"/>
        <v>6.4390364798606425</v>
      </c>
      <c r="T80" s="65">
        <f t="shared" si="127"/>
        <v>7.7723041971217803</v>
      </c>
      <c r="U80" s="65">
        <f t="shared" si="128"/>
        <v>6.391423490822377</v>
      </c>
      <c r="V80" s="65">
        <f t="shared" si="129"/>
        <v>1.8709683948556193</v>
      </c>
    </row>
    <row r="81" spans="1:22" x14ac:dyDescent="0.2">
      <c r="Q81" s="9"/>
      <c r="R81" s="9"/>
      <c r="S81" s="9"/>
      <c r="T81" s="9"/>
      <c r="U81" s="9"/>
      <c r="V81" s="9"/>
    </row>
    <row r="82" spans="1:22" ht="18" x14ac:dyDescent="0.25">
      <c r="A82" s="209" t="s">
        <v>181</v>
      </c>
      <c r="B82" s="209"/>
      <c r="C82" s="209"/>
      <c r="D82" s="209"/>
      <c r="E82" s="209"/>
      <c r="F82" s="209"/>
      <c r="G82" s="210"/>
      <c r="H82" s="210"/>
      <c r="I82" s="210"/>
      <c r="J82" s="210"/>
      <c r="K82" s="210"/>
      <c r="L82" s="210"/>
      <c r="M82" s="210"/>
      <c r="N82" s="210"/>
      <c r="O82" s="211"/>
      <c r="P82" s="211"/>
    </row>
    <row r="83" spans="1:22" x14ac:dyDescent="0.2">
      <c r="A83" s="1" t="s">
        <v>27</v>
      </c>
      <c r="B83" s="1"/>
      <c r="C83" s="1"/>
      <c r="D83" s="1"/>
      <c r="E83" s="1"/>
      <c r="F83" s="1"/>
    </row>
    <row r="84" spans="1:22" ht="13.5" thickBot="1" x14ac:dyDescent="0.25">
      <c r="A84" s="25" t="s">
        <v>24</v>
      </c>
      <c r="B84" s="19"/>
      <c r="C84" s="19" t="s">
        <v>104</v>
      </c>
      <c r="D84" s="19" t="s">
        <v>105</v>
      </c>
      <c r="E84" s="19" t="s">
        <v>106</v>
      </c>
      <c r="F84" s="19" t="s">
        <v>107</v>
      </c>
      <c r="G84" s="19" t="s">
        <v>15</v>
      </c>
      <c r="H84" s="19" t="s">
        <v>16</v>
      </c>
      <c r="I84" s="19" t="s">
        <v>17</v>
      </c>
      <c r="J84" s="26">
        <v>2003</v>
      </c>
      <c r="K84" s="26">
        <v>2004</v>
      </c>
      <c r="L84" s="26">
        <v>2005</v>
      </c>
      <c r="M84" s="26">
        <v>2006</v>
      </c>
      <c r="N84" s="26">
        <v>2007</v>
      </c>
      <c r="O84" s="26">
        <v>2008</v>
      </c>
      <c r="P84" s="26">
        <v>2009</v>
      </c>
      <c r="Q84" s="26">
        <v>2010</v>
      </c>
      <c r="R84" s="26">
        <v>2011</v>
      </c>
      <c r="S84" s="26">
        <v>2012</v>
      </c>
      <c r="T84" s="26">
        <v>2013</v>
      </c>
      <c r="U84" s="26">
        <v>2014</v>
      </c>
      <c r="V84" s="26">
        <v>2015</v>
      </c>
    </row>
    <row r="85" spans="1:22" ht="13.5" thickTop="1" x14ac:dyDescent="0.2">
      <c r="A85" s="5" t="s">
        <v>0</v>
      </c>
      <c r="B85" s="61"/>
      <c r="C85" s="61">
        <f t="shared" ref="C85:G100" si="131">(C26-B26)/B26*100</f>
        <v>20.667674952100636</v>
      </c>
      <c r="D85" s="61">
        <f t="shared" si="131"/>
        <v>3.2470930717351685</v>
      </c>
      <c r="E85" s="61">
        <f t="shared" si="131"/>
        <v>5.3599247381601609</v>
      </c>
      <c r="F85" s="61">
        <f t="shared" si="131"/>
        <v>-4.8285414007360634</v>
      </c>
      <c r="G85" s="61">
        <f t="shared" si="131"/>
        <v>7.9921971293591483</v>
      </c>
      <c r="H85" s="61">
        <f>(H26-G26)/G26*100</f>
        <v>29.947012360136927</v>
      </c>
      <c r="I85" s="61">
        <f t="shared" ref="I85:K85" si="132">(I26-H26)/H26*100</f>
        <v>23.111598525617254</v>
      </c>
      <c r="J85" s="61">
        <f t="shared" si="132"/>
        <v>-5.1196196699881318</v>
      </c>
      <c r="K85" s="61">
        <f t="shared" si="132"/>
        <v>2.8906080917918331</v>
      </c>
      <c r="L85" s="61">
        <f t="shared" ref="L85:L100" si="133">(L26-K26)/K26*100</f>
        <v>-6.4386842084589988</v>
      </c>
      <c r="M85" s="61">
        <f t="shared" ref="M85:M100" si="134">(M26-L26)/L26*100</f>
        <v>20.019386275450621</v>
      </c>
      <c r="N85" s="61">
        <f t="shared" ref="N85:N100" si="135">(N26-M26)/M26*100</f>
        <v>35.666492355994258</v>
      </c>
      <c r="O85" s="61">
        <f t="shared" ref="O85:O100" si="136">(O26-N26)/N26*100</f>
        <v>26.765776099724231</v>
      </c>
      <c r="P85" s="61">
        <f t="shared" ref="P85:P100" si="137">(P26-O26)/O26*100</f>
        <v>-3.1699089370695295</v>
      </c>
      <c r="Q85" s="61">
        <f t="shared" ref="Q85:Q100" si="138">(Q26-P26)/P26*100</f>
        <v>-0.57117063665236889</v>
      </c>
      <c r="R85" s="61">
        <f t="shared" ref="R85:R100" si="139">(R26-Q26)/Q26*100</f>
        <v>14.318452788170999</v>
      </c>
      <c r="S85" s="61">
        <f t="shared" ref="S85:S100" si="140">(S26-R26)/R26*100</f>
        <v>-6.4384798722044643</v>
      </c>
      <c r="T85" s="61">
        <f t="shared" ref="T85:T100" si="141">(T26-S26)/S26*100</f>
        <v>4.3460961411792614</v>
      </c>
      <c r="U85" s="61">
        <f t="shared" ref="U85:U100" si="142">(U26-T26)/T26*100</f>
        <v>8.5896979728543936</v>
      </c>
      <c r="V85" s="61">
        <f t="shared" ref="V85:V100" si="143">(V26-U26)/U26*100</f>
        <v>-0.95993558650755084</v>
      </c>
    </row>
    <row r="86" spans="1:22" x14ac:dyDescent="0.2">
      <c r="A86" s="6" t="s">
        <v>1</v>
      </c>
      <c r="B86" s="63"/>
      <c r="C86" s="63">
        <f t="shared" si="131"/>
        <v>20.974225206440238</v>
      </c>
      <c r="D86" s="63">
        <f t="shared" si="131"/>
        <v>4.1053324791276147</v>
      </c>
      <c r="E86" s="63">
        <f t="shared" si="131"/>
        <v>3.4504756088700144</v>
      </c>
      <c r="F86" s="63">
        <f t="shared" si="131"/>
        <v>-7.3537828642924667</v>
      </c>
      <c r="G86" s="63">
        <f t="shared" si="131"/>
        <v>2.7086545451861541</v>
      </c>
      <c r="H86" s="63">
        <f t="shared" ref="H86:K86" si="144">(H27-G27)/G27*100</f>
        <v>29.421944696275006</v>
      </c>
      <c r="I86" s="63">
        <f t="shared" si="144"/>
        <v>22.316454582584289</v>
      </c>
      <c r="J86" s="63">
        <f t="shared" si="144"/>
        <v>-3.6911010121659102</v>
      </c>
      <c r="K86" s="63">
        <f t="shared" si="144"/>
        <v>2.2500356614422441</v>
      </c>
      <c r="L86" s="63">
        <f t="shared" si="133"/>
        <v>-11.48088332069525</v>
      </c>
      <c r="M86" s="63">
        <f t="shared" si="134"/>
        <v>18.719364211671994</v>
      </c>
      <c r="N86" s="63">
        <f t="shared" si="135"/>
        <v>40.00571181520683</v>
      </c>
      <c r="O86" s="63">
        <f t="shared" si="136"/>
        <v>26.681712923526373</v>
      </c>
      <c r="P86" s="63">
        <f t="shared" si="137"/>
        <v>-4.2433139874028765</v>
      </c>
      <c r="Q86" s="63">
        <f t="shared" si="138"/>
        <v>-6.2241374204563815</v>
      </c>
      <c r="R86" s="63">
        <f t="shared" si="139"/>
        <v>14.518719587723774</v>
      </c>
      <c r="S86" s="63">
        <f t="shared" si="140"/>
        <v>-6.4990903028187317</v>
      </c>
      <c r="T86" s="63">
        <f t="shared" si="141"/>
        <v>3.3535205144113909</v>
      </c>
      <c r="U86" s="63">
        <f t="shared" si="142"/>
        <v>14.098095866044465</v>
      </c>
      <c r="V86" s="63">
        <f t="shared" si="143"/>
        <v>1.0250685968888109</v>
      </c>
    </row>
    <row r="87" spans="1:22" x14ac:dyDescent="0.2">
      <c r="A87" s="28" t="s">
        <v>2</v>
      </c>
      <c r="B87" s="64"/>
      <c r="C87" s="64">
        <f t="shared" si="131"/>
        <v>18.698888016857854</v>
      </c>
      <c r="D87" s="64">
        <f t="shared" si="131"/>
        <v>-2.3705182676012742</v>
      </c>
      <c r="E87" s="64">
        <f t="shared" si="131"/>
        <v>18.687259940703711</v>
      </c>
      <c r="F87" s="64">
        <f t="shared" si="131"/>
        <v>10.534122457198359</v>
      </c>
      <c r="G87" s="64">
        <f t="shared" si="131"/>
        <v>34.933596640637774</v>
      </c>
      <c r="H87" s="64">
        <f t="shared" ref="H87:K87" si="145">(H28-G28)/G28*100</f>
        <v>31.984979403945147</v>
      </c>
      <c r="I87" s="64">
        <f t="shared" si="145"/>
        <v>26.137892065925485</v>
      </c>
      <c r="J87" s="64">
        <f t="shared" si="145"/>
        <v>-10.391803296638063</v>
      </c>
      <c r="K87" s="64">
        <f t="shared" si="145"/>
        <v>5.4315312678320566</v>
      </c>
      <c r="L87" s="64">
        <f t="shared" si="133"/>
        <v>12.958390432367455</v>
      </c>
      <c r="M87" s="64">
        <f t="shared" si="134"/>
        <v>23.938479052001814</v>
      </c>
      <c r="N87" s="64">
        <f t="shared" si="135"/>
        <v>23.136181743983805</v>
      </c>
      <c r="O87" s="64">
        <f t="shared" si="136"/>
        <v>27.041780551962049</v>
      </c>
      <c r="P87" s="64">
        <f t="shared" si="137"/>
        <v>0.34441088401654885</v>
      </c>
      <c r="Q87" s="64">
        <f t="shared" si="138"/>
        <v>17.090427593185844</v>
      </c>
      <c r="R87" s="64">
        <f t="shared" si="139"/>
        <v>13.817343790717349</v>
      </c>
      <c r="S87" s="64">
        <f t="shared" si="140"/>
        <v>-6.2858854531192305</v>
      </c>
      <c r="T87" s="64">
        <f t="shared" si="141"/>
        <v>6.8393455085018378</v>
      </c>
      <c r="U87" s="64">
        <f t="shared" si="142"/>
        <v>-4.7953973991817085</v>
      </c>
      <c r="V87" s="64">
        <f t="shared" si="143"/>
        <v>-6.7406038218011304</v>
      </c>
    </row>
    <row r="88" spans="1:22" x14ac:dyDescent="0.2">
      <c r="A88" s="5" t="s">
        <v>3</v>
      </c>
      <c r="B88" s="62"/>
      <c r="C88" s="62">
        <f t="shared" si="131"/>
        <v>9.0984935447038318</v>
      </c>
      <c r="D88" s="62">
        <f t="shared" si="131"/>
        <v>12.782363139503145</v>
      </c>
      <c r="E88" s="62">
        <f t="shared" si="131"/>
        <v>-2.8384573819857892</v>
      </c>
      <c r="F88" s="62">
        <f t="shared" si="131"/>
        <v>3.5550143542488408</v>
      </c>
      <c r="G88" s="62">
        <f t="shared" si="131"/>
        <v>20.555800057283676</v>
      </c>
      <c r="H88" s="62">
        <f t="shared" ref="H88:K88" si="146">(H29-G29)/G29*100</f>
        <v>16.031125462612977</v>
      </c>
      <c r="I88" s="62">
        <f t="shared" si="146"/>
        <v>15.962604468471051</v>
      </c>
      <c r="J88" s="62">
        <f t="shared" si="146"/>
        <v>6.6010531491015323</v>
      </c>
      <c r="K88" s="62">
        <f t="shared" si="146"/>
        <v>10.736863441462932</v>
      </c>
      <c r="L88" s="62">
        <f t="shared" si="133"/>
        <v>8.8290394968759767</v>
      </c>
      <c r="M88" s="62">
        <f t="shared" si="134"/>
        <v>-4.1552553597799502</v>
      </c>
      <c r="N88" s="62">
        <f t="shared" si="135"/>
        <v>12.299354863466863</v>
      </c>
      <c r="O88" s="62">
        <f t="shared" si="136"/>
        <v>19.347609718163401</v>
      </c>
      <c r="P88" s="62">
        <f t="shared" si="137"/>
        <v>0.48912012394886856</v>
      </c>
      <c r="Q88" s="62">
        <f t="shared" si="138"/>
        <v>1.7326073466281473</v>
      </c>
      <c r="R88" s="62">
        <f t="shared" si="139"/>
        <v>2.683533738016179</v>
      </c>
      <c r="S88" s="62">
        <f t="shared" si="140"/>
        <v>7.1844176455379118</v>
      </c>
      <c r="T88" s="62">
        <f t="shared" si="141"/>
        <v>9.8073271333413601</v>
      </c>
      <c r="U88" s="62">
        <f t="shared" si="142"/>
        <v>11.525826043576389</v>
      </c>
      <c r="V88" s="62">
        <f t="shared" si="143"/>
        <v>-4.0089066902460955</v>
      </c>
    </row>
    <row r="89" spans="1:22" x14ac:dyDescent="0.2">
      <c r="A89" s="6" t="s">
        <v>4</v>
      </c>
      <c r="B89" s="63"/>
      <c r="C89" s="63">
        <f t="shared" si="131"/>
        <v>9.3894587325287446</v>
      </c>
      <c r="D89" s="63">
        <f t="shared" si="131"/>
        <v>12.516357133016506</v>
      </c>
      <c r="E89" s="63">
        <f t="shared" si="131"/>
        <v>-3.3649515206853406</v>
      </c>
      <c r="F89" s="63">
        <f t="shared" si="131"/>
        <v>5.442793500212245</v>
      </c>
      <c r="G89" s="63">
        <f t="shared" si="131"/>
        <v>24.236391354654014</v>
      </c>
      <c r="H89" s="63">
        <f t="shared" ref="H89:K89" si="147">(H30-G30)/G30*100</f>
        <v>15.389888921327582</v>
      </c>
      <c r="I89" s="63">
        <f t="shared" si="147"/>
        <v>21.509091847984344</v>
      </c>
      <c r="J89" s="63">
        <f t="shared" si="147"/>
        <v>8.6269325723986316</v>
      </c>
      <c r="K89" s="63">
        <f t="shared" si="147"/>
        <v>8.6884857523409273</v>
      </c>
      <c r="L89" s="63">
        <f t="shared" si="133"/>
        <v>7.3967404290826932</v>
      </c>
      <c r="M89" s="63">
        <f t="shared" si="134"/>
        <v>-7.2141970300311105</v>
      </c>
      <c r="N89" s="63">
        <f t="shared" si="135"/>
        <v>9.9508894010292064</v>
      </c>
      <c r="O89" s="63">
        <f t="shared" si="136"/>
        <v>10.575091556327761</v>
      </c>
      <c r="P89" s="63">
        <f t="shared" si="137"/>
        <v>-4.6029875746774245</v>
      </c>
      <c r="Q89" s="63">
        <f t="shared" si="138"/>
        <v>-1.8797208601408162</v>
      </c>
      <c r="R89" s="63">
        <f t="shared" si="139"/>
        <v>-5.7039117715192713</v>
      </c>
      <c r="S89" s="63">
        <f t="shared" si="140"/>
        <v>-0.18273374128651279</v>
      </c>
      <c r="T89" s="63">
        <f t="shared" si="141"/>
        <v>6.3045647414909824</v>
      </c>
      <c r="U89" s="63">
        <f t="shared" si="142"/>
        <v>15.057110223804751</v>
      </c>
      <c r="V89" s="63">
        <f t="shared" si="143"/>
        <v>-7.5962955371421907</v>
      </c>
    </row>
    <row r="90" spans="1:22" x14ac:dyDescent="0.2">
      <c r="A90" s="6" t="s">
        <v>5</v>
      </c>
      <c r="B90" s="63"/>
      <c r="C90" s="63">
        <f t="shared" si="131"/>
        <v>-0.89435119642661054</v>
      </c>
      <c r="D90" s="63">
        <f t="shared" si="131"/>
        <v>5.3657456355689481</v>
      </c>
      <c r="E90" s="63">
        <f t="shared" si="131"/>
        <v>3.9084379289111126</v>
      </c>
      <c r="F90" s="63">
        <f t="shared" si="131"/>
        <v>-2.0747828212997659</v>
      </c>
      <c r="G90" s="63">
        <f t="shared" si="131"/>
        <v>10.475126196085341</v>
      </c>
      <c r="H90" s="63">
        <f t="shared" ref="H90:K90" si="148">(H31-G31)/G31*100</f>
        <v>3.8700468801071177</v>
      </c>
      <c r="I90" s="63">
        <f t="shared" si="148"/>
        <v>14.322548325946984</v>
      </c>
      <c r="J90" s="63">
        <f t="shared" si="148"/>
        <v>-13.249889033758455</v>
      </c>
      <c r="K90" s="63">
        <f t="shared" si="148"/>
        <v>12.821043114474929</v>
      </c>
      <c r="L90" s="63">
        <f t="shared" si="133"/>
        <v>0.82869725874387501</v>
      </c>
      <c r="M90" s="63">
        <f t="shared" si="134"/>
        <v>6.7871879357429403</v>
      </c>
      <c r="N90" s="63">
        <f t="shared" si="135"/>
        <v>4.6966832446970521</v>
      </c>
      <c r="O90" s="63">
        <f t="shared" si="136"/>
        <v>12.014920568766586</v>
      </c>
      <c r="P90" s="63">
        <f t="shared" si="137"/>
        <v>61.778123261972596</v>
      </c>
      <c r="Q90" s="63">
        <f t="shared" si="138"/>
        <v>35.35818003525268</v>
      </c>
      <c r="R90" s="63">
        <f t="shared" si="139"/>
        <v>31.459508301936207</v>
      </c>
      <c r="S90" s="63">
        <f t="shared" si="140"/>
        <v>29.599899328878244</v>
      </c>
      <c r="T90" s="63">
        <f t="shared" si="141"/>
        <v>10.479403825206502</v>
      </c>
      <c r="U90" s="63">
        <f t="shared" si="142"/>
        <v>7.9364190526941867</v>
      </c>
      <c r="V90" s="63">
        <f t="shared" si="143"/>
        <v>1.4952443232715975</v>
      </c>
    </row>
    <row r="91" spans="1:22" x14ac:dyDescent="0.2">
      <c r="A91" s="28" t="s">
        <v>6</v>
      </c>
      <c r="B91" s="64"/>
      <c r="C91" s="64">
        <f t="shared" si="131"/>
        <v>18.855637246946085</v>
      </c>
      <c r="D91" s="64">
        <f t="shared" si="131"/>
        <v>21.717545280518948</v>
      </c>
      <c r="E91" s="64">
        <f t="shared" si="131"/>
        <v>-5.5064296863964852</v>
      </c>
      <c r="F91" s="64">
        <f t="shared" si="131"/>
        <v>-2.3930219475332986</v>
      </c>
      <c r="G91" s="64">
        <f t="shared" si="131"/>
        <v>6.4015306411278701</v>
      </c>
      <c r="H91" s="64">
        <f t="shared" ref="H91:K91" si="149">(H32-G32)/G32*100</f>
        <v>32.642835810010638</v>
      </c>
      <c r="I91" s="64">
        <f t="shared" si="149"/>
        <v>-18.892403329059597</v>
      </c>
      <c r="J91" s="64">
        <f t="shared" si="149"/>
        <v>8.1308795407766983</v>
      </c>
      <c r="K91" s="64">
        <f t="shared" si="149"/>
        <v>29.010225433243196</v>
      </c>
      <c r="L91" s="64">
        <f t="shared" si="133"/>
        <v>26.668391863291397</v>
      </c>
      <c r="M91" s="64">
        <f t="shared" si="134"/>
        <v>10.69690819259664</v>
      </c>
      <c r="N91" s="64">
        <f t="shared" si="135"/>
        <v>30.465441572792983</v>
      </c>
      <c r="O91" s="64">
        <f t="shared" si="136"/>
        <v>66.109062980543939</v>
      </c>
      <c r="P91" s="64">
        <f t="shared" si="137"/>
        <v>-1.9150945222025033</v>
      </c>
      <c r="Q91" s="64">
        <f t="shared" si="138"/>
        <v>-4.0445342838466916</v>
      </c>
      <c r="R91" s="64">
        <f t="shared" si="139"/>
        <v>9.2013991403219944</v>
      </c>
      <c r="S91" s="64">
        <f t="shared" si="140"/>
        <v>8.3758499405147813</v>
      </c>
      <c r="T91" s="64">
        <f t="shared" si="141"/>
        <v>18.220006065330725</v>
      </c>
      <c r="U91" s="64">
        <f t="shared" si="142"/>
        <v>6.7737525289261082</v>
      </c>
      <c r="V91" s="64">
        <f t="shared" si="143"/>
        <v>-0.40642314520515199</v>
      </c>
    </row>
    <row r="92" spans="1:22" x14ac:dyDescent="0.2">
      <c r="A92" s="5" t="s">
        <v>7</v>
      </c>
      <c r="B92" s="62"/>
      <c r="C92" s="62">
        <f t="shared" si="131"/>
        <v>13.902868918548897</v>
      </c>
      <c r="D92" s="62">
        <f t="shared" si="131"/>
        <v>11.634668668732619</v>
      </c>
      <c r="E92" s="62">
        <f t="shared" si="131"/>
        <v>8.5573049259837273</v>
      </c>
      <c r="F92" s="62">
        <f t="shared" si="131"/>
        <v>13.54413183423914</v>
      </c>
      <c r="G92" s="62">
        <f t="shared" si="131"/>
        <v>16.130591489466088</v>
      </c>
      <c r="H92" s="62">
        <f t="shared" ref="H92:K92" si="150">(H33-G33)/G33*100</f>
        <v>12.234679869846341</v>
      </c>
      <c r="I92" s="62">
        <f t="shared" si="150"/>
        <v>20.774346228085211</v>
      </c>
      <c r="J92" s="62">
        <f t="shared" si="150"/>
        <v>14.407970304568163</v>
      </c>
      <c r="K92" s="62">
        <f t="shared" si="150"/>
        <v>11.460314921974144</v>
      </c>
      <c r="L92" s="62">
        <f t="shared" si="133"/>
        <v>12.473954988894121</v>
      </c>
      <c r="M92" s="62">
        <f t="shared" si="134"/>
        <v>16.572123848547015</v>
      </c>
      <c r="N92" s="62">
        <f t="shared" si="135"/>
        <v>14.230844428773992</v>
      </c>
      <c r="O92" s="62">
        <f t="shared" si="136"/>
        <v>7.9349798618356617</v>
      </c>
      <c r="P92" s="62">
        <f t="shared" si="137"/>
        <v>7.7767863247577713</v>
      </c>
      <c r="Q92" s="62">
        <f t="shared" si="138"/>
        <v>8.9696954377486406</v>
      </c>
      <c r="R92" s="62">
        <f t="shared" si="139"/>
        <v>9.2595127490813134</v>
      </c>
      <c r="S92" s="62">
        <f t="shared" si="140"/>
        <v>7.9101681088472446</v>
      </c>
      <c r="T92" s="62">
        <f t="shared" si="141"/>
        <v>8.1853312236135061</v>
      </c>
      <c r="U92" s="62">
        <f t="shared" si="142"/>
        <v>6.7947583830676814</v>
      </c>
      <c r="V92" s="62">
        <f t="shared" si="143"/>
        <v>4.9374692724554112</v>
      </c>
    </row>
    <row r="93" spans="1:22" x14ac:dyDescent="0.2">
      <c r="A93" s="3" t="s">
        <v>8</v>
      </c>
      <c r="B93" s="63"/>
      <c r="C93" s="63">
        <f t="shared" si="131"/>
        <v>11.044548652154596</v>
      </c>
      <c r="D93" s="63">
        <f t="shared" si="131"/>
        <v>6.6172164248860463</v>
      </c>
      <c r="E93" s="63">
        <f t="shared" si="131"/>
        <v>2.367899851791964</v>
      </c>
      <c r="F93" s="63">
        <f t="shared" si="131"/>
        <v>8.5173903673421894</v>
      </c>
      <c r="G93" s="63">
        <f t="shared" si="131"/>
        <v>25.78760872058653</v>
      </c>
      <c r="H93" s="63">
        <f t="shared" ref="H93:K93" si="151">(H34-G34)/G34*100</f>
        <v>17.928638329221421</v>
      </c>
      <c r="I93" s="63">
        <f t="shared" si="151"/>
        <v>19.478821768497458</v>
      </c>
      <c r="J93" s="63">
        <f t="shared" si="151"/>
        <v>11.844266128745133</v>
      </c>
      <c r="K93" s="63">
        <f t="shared" si="151"/>
        <v>12.281132247722399</v>
      </c>
      <c r="L93" s="63">
        <f t="shared" si="133"/>
        <v>6.9859067088614655</v>
      </c>
      <c r="M93" s="63">
        <f t="shared" si="134"/>
        <v>10.636032981516816</v>
      </c>
      <c r="N93" s="63">
        <f t="shared" si="135"/>
        <v>14.463858547814484</v>
      </c>
      <c r="O93" s="63">
        <f t="shared" si="136"/>
        <v>17.391558425263554</v>
      </c>
      <c r="P93" s="63">
        <f t="shared" si="137"/>
        <v>8.7303386924199007</v>
      </c>
      <c r="Q93" s="63">
        <f t="shared" si="138"/>
        <v>21.463601144818963</v>
      </c>
      <c r="R93" s="63">
        <f t="shared" si="139"/>
        <v>9.395546523487937</v>
      </c>
      <c r="S93" s="63">
        <f t="shared" si="140"/>
        <v>5.6541288098573315</v>
      </c>
      <c r="T93" s="63">
        <f t="shared" si="141"/>
        <v>9.2298198963241038</v>
      </c>
      <c r="U93" s="63">
        <f t="shared" si="142"/>
        <v>6.1259434895007017</v>
      </c>
      <c r="V93" s="63">
        <f t="shared" si="143"/>
        <v>5.7623035492214241</v>
      </c>
    </row>
    <row r="94" spans="1:22" x14ac:dyDescent="0.2">
      <c r="A94" s="3" t="s">
        <v>9</v>
      </c>
      <c r="B94" s="63"/>
      <c r="C94" s="63">
        <f t="shared" si="131"/>
        <v>17.016960000152036</v>
      </c>
      <c r="D94" s="63">
        <f t="shared" si="131"/>
        <v>12.283108265436194</v>
      </c>
      <c r="E94" s="63">
        <f t="shared" si="131"/>
        <v>10.762528890223857</v>
      </c>
      <c r="F94" s="63">
        <f t="shared" si="131"/>
        <v>12.951771711604703</v>
      </c>
      <c r="G94" s="63">
        <f t="shared" si="131"/>
        <v>18.411623050001982</v>
      </c>
      <c r="H94" s="63">
        <f t="shared" ref="H94:K94" si="152">(H35-G35)/G35*100</f>
        <v>11.543063487142307</v>
      </c>
      <c r="I94" s="63">
        <f t="shared" si="152"/>
        <v>16.493369703345142</v>
      </c>
      <c r="J94" s="63">
        <f t="shared" si="152"/>
        <v>22.696510966210486</v>
      </c>
      <c r="K94" s="63">
        <f t="shared" si="152"/>
        <v>13.962553070579498</v>
      </c>
      <c r="L94" s="63">
        <f t="shared" si="133"/>
        <v>12.252567358826663</v>
      </c>
      <c r="M94" s="63">
        <f t="shared" si="134"/>
        <v>29.158218908964205</v>
      </c>
      <c r="N94" s="63">
        <f t="shared" si="135"/>
        <v>7.8323408762372937</v>
      </c>
      <c r="O94" s="63">
        <f t="shared" si="136"/>
        <v>4.3269090944003548</v>
      </c>
      <c r="P94" s="63">
        <f t="shared" si="137"/>
        <v>-0.52196147092515022</v>
      </c>
      <c r="Q94" s="63">
        <f t="shared" si="138"/>
        <v>0.63567552757894774</v>
      </c>
      <c r="R94" s="63">
        <f t="shared" si="139"/>
        <v>12.527054095892426</v>
      </c>
      <c r="S94" s="63">
        <f t="shared" si="140"/>
        <v>13.634807786586537</v>
      </c>
      <c r="T94" s="63">
        <f t="shared" si="141"/>
        <v>12.346839949783165</v>
      </c>
      <c r="U94" s="63">
        <f t="shared" si="142"/>
        <v>9.7386502573750668</v>
      </c>
      <c r="V94" s="63">
        <f t="shared" si="143"/>
        <v>3.814126091926763</v>
      </c>
    </row>
    <row r="95" spans="1:22" x14ac:dyDescent="0.2">
      <c r="A95" s="3" t="s">
        <v>10</v>
      </c>
      <c r="B95" s="63"/>
      <c r="C95" s="63">
        <f t="shared" si="131"/>
        <v>14.076981434276426</v>
      </c>
      <c r="D95" s="63">
        <f t="shared" si="131"/>
        <v>16.871635290429484</v>
      </c>
      <c r="E95" s="63">
        <f t="shared" si="131"/>
        <v>8.3623803959727301</v>
      </c>
      <c r="F95" s="63">
        <f t="shared" si="131"/>
        <v>18.805346401693669</v>
      </c>
      <c r="G95" s="63">
        <f t="shared" si="131"/>
        <v>7.6127796966736634</v>
      </c>
      <c r="H95" s="63">
        <f t="shared" ref="H95:K95" si="153">(H36-G36)/G36*100</f>
        <v>8.6765784116949032</v>
      </c>
      <c r="I95" s="63">
        <f t="shared" si="153"/>
        <v>27.222852627621165</v>
      </c>
      <c r="J95" s="63">
        <f t="shared" si="153"/>
        <v>12.878286950168166</v>
      </c>
      <c r="K95" s="63">
        <f t="shared" si="153"/>
        <v>10.98205376060646</v>
      </c>
      <c r="L95" s="63">
        <f t="shared" si="133"/>
        <v>18.46778079759752</v>
      </c>
      <c r="M95" s="63">
        <f t="shared" si="134"/>
        <v>11.163095926197126</v>
      </c>
      <c r="N95" s="63">
        <f t="shared" si="135"/>
        <v>22.571303832604016</v>
      </c>
      <c r="O95" s="63">
        <f t="shared" si="136"/>
        <v>3.6763016630108503</v>
      </c>
      <c r="P95" s="63">
        <f t="shared" si="137"/>
        <v>12.447200196023543</v>
      </c>
      <c r="Q95" s="63">
        <f t="shared" si="138"/>
        <v>6.3130753323661724</v>
      </c>
      <c r="R95" s="63">
        <f t="shared" si="139"/>
        <v>6.3437142869642917</v>
      </c>
      <c r="S95" s="63">
        <f t="shared" si="140"/>
        <v>5.7817167535301159</v>
      </c>
      <c r="T95" s="63">
        <f t="shared" si="141"/>
        <v>4.8613079956238403</v>
      </c>
      <c r="U95" s="63">
        <f t="shared" si="142"/>
        <v>4.8699036273426897</v>
      </c>
      <c r="V95" s="63">
        <f t="shared" si="143"/>
        <v>5.0499645425206214</v>
      </c>
    </row>
    <row r="96" spans="1:22" x14ac:dyDescent="0.2">
      <c r="A96" s="3" t="s">
        <v>11</v>
      </c>
      <c r="B96" s="63"/>
      <c r="C96" s="63">
        <f t="shared" si="131"/>
        <v>14.136078874874961</v>
      </c>
      <c r="D96" s="63">
        <f t="shared" si="131"/>
        <v>9.8520947272426476</v>
      </c>
      <c r="E96" s="63">
        <f t="shared" si="131"/>
        <v>13.666278930640608</v>
      </c>
      <c r="F96" s="63">
        <f t="shared" si="131"/>
        <v>14.129200306806785</v>
      </c>
      <c r="G96" s="63">
        <f t="shared" si="131"/>
        <v>20.066830802507301</v>
      </c>
      <c r="H96" s="63">
        <f t="shared" ref="H96:K96" si="154">(H37-G37)/G37*100</f>
        <v>8.8255548397346821</v>
      </c>
      <c r="I96" s="63">
        <f t="shared" si="154"/>
        <v>20.373584708381024</v>
      </c>
      <c r="J96" s="63">
        <f t="shared" si="154"/>
        <v>16.108235557072465</v>
      </c>
      <c r="K96" s="63">
        <f t="shared" si="154"/>
        <v>9.9045463400607758</v>
      </c>
      <c r="L96" s="63">
        <f t="shared" si="133"/>
        <v>10.132951041406615</v>
      </c>
      <c r="M96" s="63">
        <f t="shared" si="134"/>
        <v>17.126177534632856</v>
      </c>
      <c r="N96" s="63">
        <f t="shared" si="135"/>
        <v>5.9871876896260616</v>
      </c>
      <c r="O96" s="63">
        <f t="shared" si="136"/>
        <v>4.5355745242502232</v>
      </c>
      <c r="P96" s="63">
        <f t="shared" si="137"/>
        <v>20.684495577801794</v>
      </c>
      <c r="Q96" s="63">
        <f t="shared" si="138"/>
        <v>13.425899429276718</v>
      </c>
      <c r="R96" s="63">
        <f t="shared" si="139"/>
        <v>14.067720776491194</v>
      </c>
      <c r="S96" s="63">
        <f t="shared" si="140"/>
        <v>5.5803781162792099</v>
      </c>
      <c r="T96" s="63">
        <f t="shared" si="141"/>
        <v>1.6991581758479188</v>
      </c>
      <c r="U96" s="63">
        <f t="shared" si="142"/>
        <v>4.2265522416429624</v>
      </c>
      <c r="V96" s="63">
        <f t="shared" si="143"/>
        <v>5.7016919814626581</v>
      </c>
    </row>
    <row r="97" spans="1:22" x14ac:dyDescent="0.2">
      <c r="A97" s="28" t="s">
        <v>12</v>
      </c>
      <c r="B97" s="64"/>
      <c r="C97" s="64">
        <f t="shared" si="131"/>
        <v>12.866543669436709</v>
      </c>
      <c r="D97" s="64">
        <f t="shared" si="131"/>
        <v>7.559711148159991</v>
      </c>
      <c r="E97" s="64">
        <f t="shared" si="131"/>
        <v>16.496887771748206</v>
      </c>
      <c r="F97" s="64">
        <f t="shared" si="131"/>
        <v>9.1338624598307998</v>
      </c>
      <c r="G97" s="64">
        <f t="shared" si="131"/>
        <v>14.373690821026152</v>
      </c>
      <c r="H97" s="64">
        <f t="shared" ref="H97:K97" si="155">(H38-G38)/G38*100</f>
        <v>14.166830674580424</v>
      </c>
      <c r="I97" s="64">
        <f t="shared" si="155"/>
        <v>15.70534312895856</v>
      </c>
      <c r="J97" s="64">
        <f t="shared" si="155"/>
        <v>1.1937119866230981</v>
      </c>
      <c r="K97" s="64">
        <f t="shared" si="155"/>
        <v>3.0500103826376725</v>
      </c>
      <c r="L97" s="64">
        <f t="shared" si="133"/>
        <v>8.2345367604802338</v>
      </c>
      <c r="M97" s="64">
        <f t="shared" si="134"/>
        <v>10.4524630471703</v>
      </c>
      <c r="N97" s="64">
        <f t="shared" si="135"/>
        <v>12.495797561421105</v>
      </c>
      <c r="O97" s="64">
        <f t="shared" si="136"/>
        <v>17.601517733629809</v>
      </c>
      <c r="P97" s="64">
        <f t="shared" si="137"/>
        <v>5.2348990687094883</v>
      </c>
      <c r="Q97" s="64">
        <f t="shared" si="138"/>
        <v>4.7723957625706648</v>
      </c>
      <c r="R97" s="64">
        <f t="shared" si="139"/>
        <v>5.9023820216709861</v>
      </c>
      <c r="S97" s="64">
        <f t="shared" si="140"/>
        <v>8.589210982979532</v>
      </c>
      <c r="T97" s="64">
        <f t="shared" si="141"/>
        <v>10.501824198089784</v>
      </c>
      <c r="U97" s="64">
        <f t="shared" si="142"/>
        <v>8.9789807361723213</v>
      </c>
      <c r="V97" s="64">
        <f t="shared" si="143"/>
        <v>5.0791403406893876</v>
      </c>
    </row>
    <row r="98" spans="1:22" hidden="1" x14ac:dyDescent="0.2">
      <c r="A98" s="5" t="s">
        <v>13</v>
      </c>
      <c r="B98" s="62"/>
      <c r="C98" s="62">
        <f t="shared" si="131"/>
        <v>12.943021259508983</v>
      </c>
      <c r="D98" s="62">
        <f t="shared" si="131"/>
        <v>11.051523087394157</v>
      </c>
      <c r="E98" s="62">
        <f t="shared" si="131"/>
        <v>4.2669280208419886</v>
      </c>
      <c r="F98" s="62">
        <f t="shared" si="131"/>
        <v>8.3165847354861206</v>
      </c>
      <c r="G98" s="62">
        <f t="shared" si="131"/>
        <v>16.714984426719468</v>
      </c>
      <c r="H98" s="62">
        <f t="shared" ref="H98:K98" si="156">(H39-G39)/G39*100</f>
        <v>15.015604803439262</v>
      </c>
      <c r="I98" s="62">
        <f t="shared" si="156"/>
        <v>19.462265304837111</v>
      </c>
      <c r="J98" s="62">
        <f t="shared" si="156"/>
        <v>9.9552209190337546</v>
      </c>
      <c r="K98" s="62">
        <f t="shared" si="156"/>
        <v>10.477590222628775</v>
      </c>
      <c r="L98" s="62">
        <f t="shared" si="133"/>
        <v>9.7988526323873852</v>
      </c>
      <c r="M98" s="62">
        <f t="shared" si="134"/>
        <v>10.587908792331433</v>
      </c>
      <c r="N98" s="62">
        <f t="shared" si="135"/>
        <v>15.373596680210985</v>
      </c>
      <c r="O98" s="62">
        <f t="shared" si="136"/>
        <v>12.52788720199646</v>
      </c>
      <c r="P98" s="62">
        <f t="shared" si="137"/>
        <v>4.7042512014339426</v>
      </c>
      <c r="Q98" s="62">
        <f t="shared" si="138"/>
        <v>6.2050339685579967</v>
      </c>
      <c r="R98" s="62">
        <f t="shared" si="139"/>
        <v>8.0797017633000934</v>
      </c>
      <c r="S98" s="62">
        <f t="shared" si="140"/>
        <v>6.4033701021466198</v>
      </c>
      <c r="T98" s="62">
        <f t="shared" si="141"/>
        <v>8.2545749160027029</v>
      </c>
      <c r="U98" s="62">
        <f t="shared" si="142"/>
        <v>8.0715699643277397</v>
      </c>
      <c r="V98" s="62">
        <f t="shared" si="143"/>
        <v>2.2545983439821877</v>
      </c>
    </row>
    <row r="99" spans="1:22" hidden="1" x14ac:dyDescent="0.2">
      <c r="A99" s="6" t="s">
        <v>14</v>
      </c>
      <c r="B99" s="63"/>
      <c r="C99" s="63" t="e">
        <f t="shared" si="131"/>
        <v>#DIV/0!</v>
      </c>
      <c r="D99" s="63" t="e">
        <f t="shared" si="131"/>
        <v>#DIV/0!</v>
      </c>
      <c r="E99" s="63" t="e">
        <f t="shared" si="131"/>
        <v>#DIV/0!</v>
      </c>
      <c r="F99" s="63" t="e">
        <f t="shared" si="131"/>
        <v>#DIV/0!</v>
      </c>
      <c r="G99" s="63" t="e">
        <f t="shared" si="131"/>
        <v>#DIV/0!</v>
      </c>
      <c r="H99" s="63" t="e">
        <f t="shared" ref="H99:K99" si="157">(H40-G40)/G40*100</f>
        <v>#DIV/0!</v>
      </c>
      <c r="I99" s="63" t="e">
        <f t="shared" si="157"/>
        <v>#DIV/0!</v>
      </c>
      <c r="J99" s="63" t="e">
        <f t="shared" si="157"/>
        <v>#DIV/0!</v>
      </c>
      <c r="K99" s="63" t="e">
        <f t="shared" si="157"/>
        <v>#DIV/0!</v>
      </c>
      <c r="L99" s="63" t="e">
        <f t="shared" si="133"/>
        <v>#DIV/0!</v>
      </c>
      <c r="M99" s="63" t="e">
        <f t="shared" si="134"/>
        <v>#DIV/0!</v>
      </c>
      <c r="N99" s="63" t="e">
        <f t="shared" si="135"/>
        <v>#DIV/0!</v>
      </c>
      <c r="O99" s="63" t="e">
        <f t="shared" si="136"/>
        <v>#DIV/0!</v>
      </c>
      <c r="P99" s="63" t="e">
        <f t="shared" si="137"/>
        <v>#DIV/0!</v>
      </c>
      <c r="Q99" s="63">
        <f t="shared" si="138"/>
        <v>100</v>
      </c>
      <c r="R99" s="63">
        <f t="shared" si="139"/>
        <v>50</v>
      </c>
      <c r="S99" s="63">
        <f t="shared" si="140"/>
        <v>33.333333333333329</v>
      </c>
      <c r="T99" s="63">
        <f t="shared" si="141"/>
        <v>25</v>
      </c>
      <c r="U99" s="63">
        <f t="shared" si="142"/>
        <v>20</v>
      </c>
      <c r="V99" s="63">
        <f t="shared" si="143"/>
        <v>16.666666666666664</v>
      </c>
    </row>
    <row r="100" spans="1:22" ht="13.5" thickBot="1" x14ac:dyDescent="0.25">
      <c r="A100" s="71" t="str">
        <f>A60</f>
        <v>KZN - Annual Gross Operating Surplus</v>
      </c>
      <c r="B100" s="65"/>
      <c r="C100" s="65">
        <f t="shared" si="131"/>
        <v>12.943021259508983</v>
      </c>
      <c r="D100" s="65">
        <f t="shared" si="131"/>
        <v>11.051523087394157</v>
      </c>
      <c r="E100" s="65">
        <f t="shared" si="131"/>
        <v>4.2669280208419886</v>
      </c>
      <c r="F100" s="65">
        <f t="shared" si="131"/>
        <v>8.3165847354861206</v>
      </c>
      <c r="G100" s="65">
        <f>G98</f>
        <v>16.714984426719468</v>
      </c>
      <c r="H100" s="65">
        <f t="shared" ref="H100:K100" si="158">(H41-G41)/G41*100</f>
        <v>15.015604803439262</v>
      </c>
      <c r="I100" s="65">
        <f t="shared" si="158"/>
        <v>19.462265304837111</v>
      </c>
      <c r="J100" s="65">
        <f t="shared" si="158"/>
        <v>9.9552209190337546</v>
      </c>
      <c r="K100" s="65">
        <f t="shared" si="158"/>
        <v>10.477590222628775</v>
      </c>
      <c r="L100" s="65">
        <f t="shared" si="133"/>
        <v>9.7988526323873852</v>
      </c>
      <c r="M100" s="65">
        <f t="shared" si="134"/>
        <v>10.587908792331433</v>
      </c>
      <c r="N100" s="65">
        <f t="shared" si="135"/>
        <v>15.373596680210985</v>
      </c>
      <c r="O100" s="65">
        <f t="shared" si="136"/>
        <v>12.52788720199646</v>
      </c>
      <c r="P100" s="65">
        <f t="shared" si="137"/>
        <v>4.7048130964759398</v>
      </c>
      <c r="Q100" s="65">
        <f t="shared" si="138"/>
        <v>6.2055373162534728</v>
      </c>
      <c r="R100" s="65">
        <f t="shared" si="139"/>
        <v>8.0801254021233682</v>
      </c>
      <c r="S100" s="65">
        <f t="shared" si="140"/>
        <v>6.4037478070030573</v>
      </c>
      <c r="T100" s="65">
        <f t="shared" si="141"/>
        <v>8.2548692190754718</v>
      </c>
      <c r="U100" s="65">
        <f t="shared" si="142"/>
        <v>8.0718120362845411</v>
      </c>
      <c r="V100" s="65">
        <f t="shared" si="143"/>
        <v>2.254923099335099</v>
      </c>
    </row>
    <row r="132" spans="1:16" hidden="1" x14ac:dyDescent="0.2"/>
    <row r="133" spans="1:16" ht="12.75" hidden="1" customHeight="1" x14ac:dyDescent="0.2"/>
    <row r="134" spans="1:16" ht="12.75" hidden="1" customHeight="1" x14ac:dyDescent="0.2">
      <c r="A134" s="42" t="s">
        <v>0</v>
      </c>
      <c r="B134" s="10">
        <f>B26/B$39*100</f>
        <v>10.873089441766613</v>
      </c>
      <c r="C134" s="10">
        <f t="shared" ref="C134:P134" si="159">C26/C$39*100</f>
        <v>11.616746283681938</v>
      </c>
      <c r="D134" s="10">
        <f t="shared" si="159"/>
        <v>10.800349706128346</v>
      </c>
      <c r="E134" s="10">
        <f t="shared" si="159"/>
        <v>10.913566303171724</v>
      </c>
      <c r="F134" s="10">
        <f t="shared" si="159"/>
        <v>9.5891134873674542</v>
      </c>
      <c r="G134" s="10">
        <f t="shared" si="159"/>
        <v>8.8724634553994353</v>
      </c>
      <c r="H134" s="10">
        <f t="shared" si="159"/>
        <v>10.024292966802513</v>
      </c>
      <c r="I134" s="10">
        <f t="shared" si="159"/>
        <v>10.330515063338497</v>
      </c>
      <c r="J134" s="10">
        <f t="shared" si="159"/>
        <v>8.9142033458895309</v>
      </c>
      <c r="K134" s="10">
        <f t="shared" si="159"/>
        <v>8.3020257869871106</v>
      </c>
      <c r="L134" s="10">
        <f t="shared" si="159"/>
        <v>7.0742857301652737</v>
      </c>
      <c r="M134" s="10">
        <f t="shared" si="159"/>
        <v>7.6776154006674773</v>
      </c>
      <c r="N134" s="10">
        <f t="shared" si="159"/>
        <v>9.0280201106495781</v>
      </c>
      <c r="O134" s="10">
        <f t="shared" si="159"/>
        <v>10.17031426099776</v>
      </c>
      <c r="P134" s="10">
        <f t="shared" si="159"/>
        <v>9.4054677315484838</v>
      </c>
    </row>
    <row r="135" spans="1:16" ht="12.75" hidden="1" customHeight="1" x14ac:dyDescent="0.2">
      <c r="A135" s="43" t="s">
        <v>1</v>
      </c>
      <c r="B135" s="10">
        <f t="shared" ref="B135:P135" si="160">B27/B$39*100</f>
        <v>9.4081864159243551</v>
      </c>
      <c r="C135" s="10">
        <f t="shared" si="160"/>
        <v>10.07718803315066</v>
      </c>
      <c r="D135" s="10">
        <f t="shared" si="160"/>
        <v>9.4468673772284468</v>
      </c>
      <c r="E135" s="10">
        <f t="shared" si="160"/>
        <v>9.3728945672289452</v>
      </c>
      <c r="F135" s="10">
        <f t="shared" si="160"/>
        <v>8.0168999732235626</v>
      </c>
      <c r="G135" s="10">
        <f t="shared" si="160"/>
        <v>7.0548354516562783</v>
      </c>
      <c r="H135" s="10">
        <f t="shared" si="160"/>
        <v>7.9384925656477243</v>
      </c>
      <c r="I135" s="10">
        <f t="shared" si="160"/>
        <v>8.1281588197115511</v>
      </c>
      <c r="J135" s="10">
        <f t="shared" si="160"/>
        <v>7.1193893312360546</v>
      </c>
      <c r="K135" s="10">
        <f t="shared" si="160"/>
        <v>6.5891898215704643</v>
      </c>
      <c r="L135" s="10">
        <f t="shared" si="160"/>
        <v>5.3121617271402712</v>
      </c>
      <c r="M135" s="10">
        <f t="shared" si="160"/>
        <v>5.7027614476366919</v>
      </c>
      <c r="N135" s="10">
        <f t="shared" si="160"/>
        <v>6.9202937133157798</v>
      </c>
      <c r="O135" s="10">
        <f t="shared" si="160"/>
        <v>7.790732442732649</v>
      </c>
      <c r="P135" s="10">
        <f t="shared" si="160"/>
        <v>7.1249706842532419</v>
      </c>
    </row>
    <row r="136" spans="1:16" ht="12.75" hidden="1" customHeight="1" x14ac:dyDescent="0.2">
      <c r="A136" s="44" t="s">
        <v>2</v>
      </c>
      <c r="B136" s="10">
        <f t="shared" ref="B136:P136" si="161">B28/B$39*100</f>
        <v>1.4649030258422588</v>
      </c>
      <c r="C136" s="10">
        <f t="shared" si="161"/>
        <v>1.5395582505312773</v>
      </c>
      <c r="D136" s="10">
        <f t="shared" si="161"/>
        <v>1.3534823288998983</v>
      </c>
      <c r="E136" s="10">
        <f t="shared" si="161"/>
        <v>1.5406717359427775</v>
      </c>
      <c r="F136" s="10">
        <f t="shared" si="161"/>
        <v>1.5722135141438924</v>
      </c>
      <c r="G136" s="10">
        <f t="shared" si="161"/>
        <v>1.817628003743156</v>
      </c>
      <c r="H136" s="10">
        <f t="shared" si="161"/>
        <v>2.0858004011547897</v>
      </c>
      <c r="I136" s="10">
        <f t="shared" si="161"/>
        <v>2.2023562436269484</v>
      </c>
      <c r="J136" s="10">
        <f t="shared" si="161"/>
        <v>1.7948140146534761</v>
      </c>
      <c r="K136" s="10">
        <f t="shared" si="161"/>
        <v>1.7128359654166476</v>
      </c>
      <c r="L136" s="10">
        <f t="shared" si="161"/>
        <v>1.7621240030250021</v>
      </c>
      <c r="M136" s="10">
        <f t="shared" si="161"/>
        <v>1.9748539530307863</v>
      </c>
      <c r="N136" s="10">
        <f t="shared" si="161"/>
        <v>2.1077263973337983</v>
      </c>
      <c r="O136" s="10">
        <f t="shared" si="161"/>
        <v>2.3795818182651103</v>
      </c>
      <c r="P136" s="10">
        <f t="shared" si="161"/>
        <v>2.2804970472952419</v>
      </c>
    </row>
    <row r="137" spans="1:16" ht="12.75" hidden="1" customHeight="1" x14ac:dyDescent="0.2">
      <c r="A137" s="42" t="s">
        <v>3</v>
      </c>
      <c r="B137" s="10">
        <f t="shared" ref="B137:P137" si="162">B29/B$39*100</f>
        <v>35.28848055586414</v>
      </c>
      <c r="C137" s="10">
        <f t="shared" si="162"/>
        <v>34.087277152613048</v>
      </c>
      <c r="D137" s="10">
        <f t="shared" si="162"/>
        <v>34.618558695835574</v>
      </c>
      <c r="E137" s="10">
        <f t="shared" si="162"/>
        <v>32.259438634533318</v>
      </c>
      <c r="F137" s="10">
        <f t="shared" si="162"/>
        <v>30.841321659255271</v>
      </c>
      <c r="G137" s="10">
        <f t="shared" si="162"/>
        <v>31.856237018049665</v>
      </c>
      <c r="H137" s="10">
        <f t="shared" si="162"/>
        <v>32.137508997366311</v>
      </c>
      <c r="I137" s="10">
        <f t="shared" si="162"/>
        <v>31.19603696576328</v>
      </c>
      <c r="J137" s="10">
        <f t="shared" si="162"/>
        <v>30.244406466860212</v>
      </c>
      <c r="K137" s="10">
        <f t="shared" si="162"/>
        <v>30.315385247267979</v>
      </c>
      <c r="L137" s="10">
        <f t="shared" si="162"/>
        <v>30.047620529185515</v>
      </c>
      <c r="M137" s="10">
        <f t="shared" si="162"/>
        <v>26.041784749489022</v>
      </c>
      <c r="N137" s="10">
        <f t="shared" si="162"/>
        <v>25.347876039323445</v>
      </c>
      <c r="O137" s="10">
        <f t="shared" si="162"/>
        <v>26.884077289170744</v>
      </c>
      <c r="P137" s="10">
        <f t="shared" si="162"/>
        <v>25.801791628647891</v>
      </c>
    </row>
    <row r="138" spans="1:16" ht="12.75" hidden="1" customHeight="1" x14ac:dyDescent="0.2">
      <c r="A138" s="43" t="s">
        <v>4</v>
      </c>
      <c r="B138" s="10">
        <f t="shared" ref="B138:P138" si="163">B30/B$39*100</f>
        <v>26.753880911569507</v>
      </c>
      <c r="C138" s="10">
        <f t="shared" si="163"/>
        <v>25.912114969783701</v>
      </c>
      <c r="D138" s="10">
        <f t="shared" si="163"/>
        <v>26.253910806045656</v>
      </c>
      <c r="E138" s="10">
        <f t="shared" si="163"/>
        <v>24.332240257492696</v>
      </c>
      <c r="F138" s="10">
        <f t="shared" si="163"/>
        <v>23.686671723760558</v>
      </c>
      <c r="G138" s="10">
        <f t="shared" si="163"/>
        <v>25.213100379668589</v>
      </c>
      <c r="H138" s="10">
        <f t="shared" si="163"/>
        <v>25.295148924741767</v>
      </c>
      <c r="I138" s="10">
        <f t="shared" si="163"/>
        <v>25.728547555681065</v>
      </c>
      <c r="J138" s="10">
        <f t="shared" si="163"/>
        <v>25.41773985043146</v>
      </c>
      <c r="K138" s="10">
        <f t="shared" si="163"/>
        <v>25.006117983052</v>
      </c>
      <c r="L138" s="10">
        <f t="shared" si="163"/>
        <v>24.459049414262168</v>
      </c>
      <c r="M138" s="10">
        <f t="shared" si="163"/>
        <v>20.521705895046587</v>
      </c>
      <c r="N138" s="10">
        <f t="shared" si="163"/>
        <v>19.557159351119836</v>
      </c>
      <c r="O138" s="10">
        <f t="shared" si="163"/>
        <v>19.217766720793811</v>
      </c>
      <c r="P138" s="10">
        <f t="shared" si="163"/>
        <v>17.509485141377052</v>
      </c>
    </row>
    <row r="139" spans="1:16" ht="12.75" hidden="1" customHeight="1" x14ac:dyDescent="0.2">
      <c r="A139" s="43" t="s">
        <v>5</v>
      </c>
      <c r="B139" s="10">
        <f t="shared" ref="B139:P139" si="164">B31/B$39*100</f>
        <v>4.6105223512434108</v>
      </c>
      <c r="C139" s="10">
        <f t="shared" si="164"/>
        <v>4.0456577471349053</v>
      </c>
      <c r="D139" s="10">
        <f t="shared" si="164"/>
        <v>3.8385222756262514</v>
      </c>
      <c r="E139" s="10">
        <f t="shared" si="164"/>
        <v>3.8253246852724541</v>
      </c>
      <c r="F139" s="10">
        <f t="shared" si="164"/>
        <v>3.4583415965258464</v>
      </c>
      <c r="G139" s="10">
        <f t="shared" si="164"/>
        <v>3.2734505015098927</v>
      </c>
      <c r="H139" s="10">
        <f t="shared" si="164"/>
        <v>2.9562376134318722</v>
      </c>
      <c r="I139" s="10">
        <f t="shared" si="164"/>
        <v>2.8290491274558391</v>
      </c>
      <c r="J139" s="10">
        <f t="shared" si="164"/>
        <v>2.2320024795953954</v>
      </c>
      <c r="K139" s="10">
        <f t="shared" si="164"/>
        <v>2.2793477616102837</v>
      </c>
      <c r="L139" s="10">
        <f t="shared" si="164"/>
        <v>2.0931335792028825</v>
      </c>
      <c r="M139" s="10">
        <f t="shared" si="164"/>
        <v>2.0211960904034396</v>
      </c>
      <c r="N139" s="10">
        <f t="shared" si="164"/>
        <v>1.8341503857154611</v>
      </c>
      <c r="O139" s="10">
        <f t="shared" si="164"/>
        <v>1.8257892765576145</v>
      </c>
      <c r="P139" s="10">
        <f t="shared" si="164"/>
        <v>2.8210197699143693</v>
      </c>
    </row>
    <row r="140" spans="1:16" ht="12.75" hidden="1" customHeight="1" x14ac:dyDescent="0.2">
      <c r="A140" s="44" t="s">
        <v>6</v>
      </c>
      <c r="B140" s="10">
        <f t="shared" ref="B140:P140" si="165">B32/B$39*100</f>
        <v>3.9240772930512238</v>
      </c>
      <c r="C140" s="10">
        <f t="shared" si="165"/>
        <v>4.1295044356944457</v>
      </c>
      <c r="D140" s="10">
        <f t="shared" si="165"/>
        <v>4.526125614163667</v>
      </c>
      <c r="E140" s="10">
        <f t="shared" si="165"/>
        <v>4.1018736917681622</v>
      </c>
      <c r="F140" s="10">
        <f t="shared" si="165"/>
        <v>3.69630833896887</v>
      </c>
      <c r="G140" s="10">
        <f t="shared" si="165"/>
        <v>3.3696861368711835</v>
      </c>
      <c r="H140" s="10">
        <f t="shared" si="165"/>
        <v>3.8861224591926682</v>
      </c>
      <c r="I140" s="10">
        <f t="shared" si="165"/>
        <v>2.6384402826263798</v>
      </c>
      <c r="J140" s="10">
        <f t="shared" si="165"/>
        <v>2.5946641368333583</v>
      </c>
      <c r="K140" s="10">
        <f t="shared" si="165"/>
        <v>3.0299195026056926</v>
      </c>
      <c r="L140" s="10">
        <f t="shared" si="165"/>
        <v>3.4954375357204666</v>
      </c>
      <c r="M140" s="10">
        <f t="shared" si="165"/>
        <v>3.4988827640389935</v>
      </c>
      <c r="N140" s="10">
        <f t="shared" si="165"/>
        <v>3.9565663024881523</v>
      </c>
      <c r="O140" s="10">
        <f t="shared" si="165"/>
        <v>5.8405212918193135</v>
      </c>
      <c r="P140" s="10">
        <f t="shared" si="165"/>
        <v>5.471286717356473</v>
      </c>
    </row>
    <row r="141" spans="1:16" ht="12.75" hidden="1" customHeight="1" x14ac:dyDescent="0.2">
      <c r="A141" s="42" t="s">
        <v>7</v>
      </c>
      <c r="B141" s="10">
        <f t="shared" ref="B141:P141" si="166">B33/B$39*100</f>
        <v>53.838430002369265</v>
      </c>
      <c r="C141" s="10">
        <f t="shared" si="166"/>
        <v>54.295976563705004</v>
      </c>
      <c r="D141" s="10">
        <f t="shared" si="166"/>
        <v>54.581091598036089</v>
      </c>
      <c r="E141" s="10">
        <f t="shared" si="166"/>
        <v>56.826995062294962</v>
      </c>
      <c r="F141" s="10">
        <f t="shared" si="166"/>
        <v>59.56956485337728</v>
      </c>
      <c r="G141" s="10">
        <f t="shared" si="166"/>
        <v>59.271299526550905</v>
      </c>
      <c r="H141" s="10">
        <f t="shared" si="166"/>
        <v>57.838198035831176</v>
      </c>
      <c r="I141" s="10">
        <f t="shared" si="166"/>
        <v>58.473447970898221</v>
      </c>
      <c r="J141" s="10">
        <f t="shared" si="166"/>
        <v>60.841390187250269</v>
      </c>
      <c r="K141" s="10">
        <f t="shared" si="166"/>
        <v>61.382588965744922</v>
      </c>
      <c r="L141" s="10">
        <f t="shared" si="166"/>
        <v>62.878093740649213</v>
      </c>
      <c r="M141" s="10">
        <f t="shared" si="166"/>
        <v>66.280599849843497</v>
      </c>
      <c r="N141" s="10">
        <f t="shared" si="166"/>
        <v>65.624103850026984</v>
      </c>
      <c r="O141" s="10">
        <f t="shared" si="166"/>
        <v>62.945608449831489</v>
      </c>
      <c r="P141" s="10">
        <f t="shared" si="166"/>
        <v>64.792740639803625</v>
      </c>
    </row>
    <row r="142" spans="1:16" ht="12.75" hidden="1" customHeight="1" x14ac:dyDescent="0.2">
      <c r="A142" s="43" t="s">
        <v>8</v>
      </c>
      <c r="B142" s="10">
        <f t="shared" ref="B142:P142" si="167">B34/B$39*100</f>
        <v>14.559346232852254</v>
      </c>
      <c r="C142" s="10">
        <f t="shared" si="167"/>
        <v>14.314616459415891</v>
      </c>
      <c r="D142" s="10">
        <f t="shared" si="167"/>
        <v>13.743031330526817</v>
      </c>
      <c r="E142" s="10">
        <f t="shared" si="167"/>
        <v>13.49272757534578</v>
      </c>
      <c r="F142" s="10">
        <f t="shared" si="167"/>
        <v>13.517741433499134</v>
      </c>
      <c r="G142" s="10">
        <f t="shared" si="167"/>
        <v>14.56851816049925</v>
      </c>
      <c r="H142" s="10">
        <f t="shared" si="167"/>
        <v>14.937499238284543</v>
      </c>
      <c r="I142" s="10">
        <f t="shared" si="167"/>
        <v>14.939569449850381</v>
      </c>
      <c r="J142" s="10">
        <f t="shared" si="167"/>
        <v>15.196233225053666</v>
      </c>
      <c r="K142" s="10">
        <f t="shared" si="167"/>
        <v>15.444311094866711</v>
      </c>
      <c r="L142" s="10">
        <f t="shared" si="167"/>
        <v>15.04864200639796</v>
      </c>
      <c r="M142" s="10">
        <f t="shared" si="167"/>
        <v>15.055190676164914</v>
      </c>
      <c r="N142" s="10">
        <f t="shared" si="167"/>
        <v>14.936478237247277</v>
      </c>
      <c r="O142" s="10">
        <f t="shared" si="167"/>
        <v>15.582061489415242</v>
      </c>
      <c r="P142" s="10">
        <f t="shared" si="167"/>
        <v>16.181222861818519</v>
      </c>
    </row>
    <row r="143" spans="1:16" ht="12.75" hidden="1" customHeight="1" x14ac:dyDescent="0.2">
      <c r="A143" s="43" t="s">
        <v>9</v>
      </c>
      <c r="B143" s="10">
        <f t="shared" ref="B143:P143" si="168">B35/B$39*100</f>
        <v>13.786716452514513</v>
      </c>
      <c r="C143" s="10">
        <f t="shared" si="168"/>
        <v>14.284013564242265</v>
      </c>
      <c r="D143" s="10">
        <f t="shared" si="168"/>
        <v>14.442426334275396</v>
      </c>
      <c r="E143" s="10">
        <f t="shared" si="168"/>
        <v>15.342157810339893</v>
      </c>
      <c r="F143" s="10">
        <f t="shared" si="168"/>
        <v>15.998694113083435</v>
      </c>
      <c r="G143" s="10">
        <f t="shared" si="168"/>
        <v>16.231260672447391</v>
      </c>
      <c r="H143" s="10">
        <f t="shared" si="168"/>
        <v>15.741207836599727</v>
      </c>
      <c r="I143" s="10">
        <f t="shared" si="168"/>
        <v>15.350004785251265</v>
      </c>
      <c r="J143" s="10">
        <f t="shared" si="168"/>
        <v>17.128718533991336</v>
      </c>
      <c r="K143" s="10">
        <f t="shared" si="168"/>
        <v>17.669035783884951</v>
      </c>
      <c r="L143" s="10">
        <f t="shared" si="168"/>
        <v>18.063892125872925</v>
      </c>
      <c r="M143" s="10">
        <f t="shared" si="168"/>
        <v>21.09724434632944</v>
      </c>
      <c r="N143" s="10">
        <f t="shared" si="168"/>
        <v>19.71824844993214</v>
      </c>
      <c r="O143" s="10">
        <f t="shared" si="168"/>
        <v>18.281192019931336</v>
      </c>
      <c r="P143" s="10">
        <f t="shared" si="168"/>
        <v>17.368703784696372</v>
      </c>
    </row>
    <row r="144" spans="1:16" ht="12.75" hidden="1" customHeight="1" x14ac:dyDescent="0.2">
      <c r="A144" s="43" t="s">
        <v>10</v>
      </c>
      <c r="B144" s="10">
        <f t="shared" ref="B144:P144" si="169">B36/B$39*100</f>
        <v>16.879175600018375</v>
      </c>
      <c r="C144" s="10">
        <f t="shared" si="169"/>
        <v>17.048644352490903</v>
      </c>
      <c r="D144" s="10">
        <f t="shared" si="169"/>
        <v>17.942148739306514</v>
      </c>
      <c r="E144" s="10">
        <f t="shared" si="169"/>
        <v>18.646890089839577</v>
      </c>
      <c r="F144" s="10">
        <f t="shared" si="169"/>
        <v>20.452548811871079</v>
      </c>
      <c r="G144" s="10">
        <f t="shared" si="169"/>
        <v>18.857524081744934</v>
      </c>
      <c r="H144" s="10">
        <f t="shared" si="169"/>
        <v>17.818201260798801</v>
      </c>
      <c r="I144" s="10">
        <f t="shared" si="169"/>
        <v>18.975719130282656</v>
      </c>
      <c r="J144" s="10">
        <f t="shared" si="169"/>
        <v>19.480172484497828</v>
      </c>
      <c r="K144" s="10">
        <f t="shared" si="169"/>
        <v>19.569122983075342</v>
      </c>
      <c r="L144" s="10">
        <f t="shared" si="169"/>
        <v>21.11416027016265</v>
      </c>
      <c r="M144" s="10">
        <f t="shared" si="169"/>
        <v>21.223978725565235</v>
      </c>
      <c r="N144" s="10">
        <f t="shared" si="169"/>
        <v>22.548059692709433</v>
      </c>
      <c r="O144" s="10">
        <f t="shared" si="169"/>
        <v>20.774400877362634</v>
      </c>
      <c r="P144" s="10">
        <f t="shared" si="169"/>
        <v>22.310681635219517</v>
      </c>
    </row>
    <row r="145" spans="1:16" ht="12.75" hidden="1" customHeight="1" x14ac:dyDescent="0.2">
      <c r="A145" s="43" t="s">
        <v>11</v>
      </c>
      <c r="B145" s="10">
        <f t="shared" ref="B145:P145" si="170">B37/B$39*100</f>
        <v>3.6780200801629568</v>
      </c>
      <c r="C145" s="10">
        <f t="shared" si="170"/>
        <v>3.7168723245705588</v>
      </c>
      <c r="D145" s="10">
        <f t="shared" si="170"/>
        <v>3.6767276966248099</v>
      </c>
      <c r="E145" s="10">
        <f t="shared" si="170"/>
        <v>4.008173673564345</v>
      </c>
      <c r="F145" s="10">
        <f t="shared" si="170"/>
        <v>4.223265136837604</v>
      </c>
      <c r="G145" s="10">
        <f t="shared" si="170"/>
        <v>4.3445497860403641</v>
      </c>
      <c r="H145" s="10">
        <f t="shared" si="170"/>
        <v>4.1107295119014609</v>
      </c>
      <c r="I145" s="10">
        <f t="shared" si="170"/>
        <v>4.1420882640342542</v>
      </c>
      <c r="J145" s="10">
        <f t="shared" si="170"/>
        <v>4.3738765275439802</v>
      </c>
      <c r="K145" s="10">
        <f t="shared" si="170"/>
        <v>4.3511893637294357</v>
      </c>
      <c r="L145" s="10">
        <f t="shared" si="170"/>
        <v>4.364429260221165</v>
      </c>
      <c r="M145" s="10">
        <f t="shared" si="170"/>
        <v>4.6224666145912163</v>
      </c>
      <c r="N145" s="10">
        <f t="shared" si="170"/>
        <v>4.2463982294637228</v>
      </c>
      <c r="O145" s="10">
        <f t="shared" si="170"/>
        <v>3.9447970597627431</v>
      </c>
      <c r="P145" s="10">
        <f t="shared" si="170"/>
        <v>4.5468625948947361</v>
      </c>
    </row>
    <row r="146" spans="1:16" ht="12.75" hidden="1" customHeight="1" x14ac:dyDescent="0.2">
      <c r="A146" s="44" t="s">
        <v>12</v>
      </c>
      <c r="B146" s="10">
        <f t="shared" ref="B146:P146" si="171">B38/B$39*100</f>
        <v>4.9351716368211536</v>
      </c>
      <c r="C146" s="10">
        <f t="shared" si="171"/>
        <v>4.9318298629853903</v>
      </c>
      <c r="D146" s="10">
        <f t="shared" si="171"/>
        <v>4.7767574973025573</v>
      </c>
      <c r="E146" s="10">
        <f t="shared" si="171"/>
        <v>5.3370459132053663</v>
      </c>
      <c r="F146" s="10">
        <f t="shared" si="171"/>
        <v>5.3773153580860305</v>
      </c>
      <c r="G146" s="10">
        <f t="shared" si="171"/>
        <v>5.2694468258189691</v>
      </c>
      <c r="H146" s="10">
        <f t="shared" si="171"/>
        <v>5.230560188246649</v>
      </c>
      <c r="I146" s="10">
        <f t="shared" si="171"/>
        <v>5.0660663414796598</v>
      </c>
      <c r="J146" s="10">
        <f t="shared" si="171"/>
        <v>4.6623894161634603</v>
      </c>
      <c r="K146" s="10">
        <f t="shared" si="171"/>
        <v>4.3489297401884643</v>
      </c>
      <c r="L146" s="10">
        <f t="shared" si="171"/>
        <v>4.286970077994515</v>
      </c>
      <c r="M146" s="10">
        <f t="shared" si="171"/>
        <v>4.2817194871926967</v>
      </c>
      <c r="N146" s="10">
        <f t="shared" si="171"/>
        <v>4.174919240674404</v>
      </c>
      <c r="O146" s="10">
        <f t="shared" si="171"/>
        <v>4.3631570033595395</v>
      </c>
      <c r="P146" s="10">
        <f t="shared" si="171"/>
        <v>4.3852697631744864</v>
      </c>
    </row>
    <row r="147" spans="1:16" hidden="1" x14ac:dyDescent="0.2"/>
    <row r="148" spans="1:16" hidden="1" x14ac:dyDescent="0.2">
      <c r="A148" s="42" t="s">
        <v>0</v>
      </c>
      <c r="B148" s="10">
        <f t="shared" ref="B148:B160" si="172">B26/B6*100</f>
        <v>14.86354731423695</v>
      </c>
      <c r="C148" s="10">
        <f t="shared" ref="C148:P148" si="173">C26/C6*100</f>
        <v>14.691276839075224</v>
      </c>
      <c r="D148" s="10">
        <f t="shared" si="173"/>
        <v>14.912325580164515</v>
      </c>
      <c r="E148" s="10">
        <f t="shared" si="173"/>
        <v>14.483538206234336</v>
      </c>
      <c r="F148" s="10">
        <f t="shared" si="173"/>
        <v>12.528834003126498</v>
      </c>
      <c r="G148" s="10">
        <f t="shared" si="173"/>
        <v>11.093916255184153</v>
      </c>
      <c r="H148" s="10">
        <f t="shared" si="173"/>
        <v>11.191068922367871</v>
      </c>
      <c r="I148" s="10">
        <f t="shared" si="173"/>
        <v>10.908790344236779</v>
      </c>
      <c r="J148" s="10">
        <f t="shared" si="173"/>
        <v>11.647612291693884</v>
      </c>
      <c r="K148" s="10">
        <f t="shared" si="173"/>
        <v>11.505875164645603</v>
      </c>
      <c r="L148" s="10">
        <f t="shared" si="173"/>
        <v>9.4997858122023651</v>
      </c>
      <c r="M148" s="10">
        <f t="shared" si="173"/>
        <v>9.2890249910753884</v>
      </c>
      <c r="N148" s="10">
        <f t="shared" si="173"/>
        <v>10.162212089549</v>
      </c>
      <c r="O148" s="10">
        <f t="shared" si="173"/>
        <v>10.108867221505511</v>
      </c>
      <c r="P148" s="10">
        <f t="shared" si="173"/>
        <v>10.022054417808171</v>
      </c>
    </row>
    <row r="149" spans="1:16" hidden="1" x14ac:dyDescent="0.2">
      <c r="A149" s="43" t="s">
        <v>1</v>
      </c>
      <c r="B149" s="10">
        <f t="shared" si="172"/>
        <v>28.484107532779397</v>
      </c>
      <c r="C149" s="10">
        <f t="shared" ref="C149:P149" si="174">C27/C7*100</f>
        <v>26.516077459682357</v>
      </c>
      <c r="D149" s="10">
        <f t="shared" si="174"/>
        <v>26.162530967418562</v>
      </c>
      <c r="E149" s="10">
        <f t="shared" si="174"/>
        <v>27.989525729779469</v>
      </c>
      <c r="F149" s="10">
        <f t="shared" si="174"/>
        <v>25.552196136482912</v>
      </c>
      <c r="G149" s="10">
        <f t="shared" si="174"/>
        <v>25.25594346795253</v>
      </c>
      <c r="H149" s="10">
        <f t="shared" si="174"/>
        <v>26.134988897595377</v>
      </c>
      <c r="I149" s="10">
        <f t="shared" si="174"/>
        <v>25.574060242653662</v>
      </c>
      <c r="J149" s="10">
        <f t="shared" si="174"/>
        <v>26.90855269362325</v>
      </c>
      <c r="K149" s="10">
        <f t="shared" si="174"/>
        <v>26.78734537466671</v>
      </c>
      <c r="L149" s="10">
        <f t="shared" si="174"/>
        <v>24.433353419922447</v>
      </c>
      <c r="M149" s="10">
        <f t="shared" si="174"/>
        <v>26.064320754882797</v>
      </c>
      <c r="N149" s="10">
        <f t="shared" si="174"/>
        <v>26.660136563759263</v>
      </c>
      <c r="O149" s="10">
        <f t="shared" si="174"/>
        <v>27.142303040768624</v>
      </c>
      <c r="P149" s="10">
        <f t="shared" si="174"/>
        <v>26.73887955644129</v>
      </c>
    </row>
    <row r="150" spans="1:16" hidden="1" x14ac:dyDescent="0.2">
      <c r="A150" s="44" t="s">
        <v>2</v>
      </c>
      <c r="B150" s="10">
        <f t="shared" si="172"/>
        <v>3.6510194297312637</v>
      </c>
      <c r="C150" s="10">
        <f t="shared" ref="C150:P150" si="175">C28/C8*100</f>
        <v>3.7487715841135687</v>
      </c>
      <c r="D150" s="10">
        <f t="shared" si="175"/>
        <v>3.7268282207674508</v>
      </c>
      <c r="E150" s="10">
        <f t="shared" si="175"/>
        <v>3.6801502569131137</v>
      </c>
      <c r="F150" s="10">
        <f t="shared" si="175"/>
        <v>3.481293918636192</v>
      </c>
      <c r="G150" s="10">
        <f t="shared" si="175"/>
        <v>3.4925792867157011</v>
      </c>
      <c r="H150" s="10">
        <f t="shared" si="175"/>
        <v>3.5233660556917581</v>
      </c>
      <c r="I150" s="10">
        <f t="shared" si="175"/>
        <v>3.5004612763390126</v>
      </c>
      <c r="J150" s="10">
        <f t="shared" si="175"/>
        <v>3.584270745849647</v>
      </c>
      <c r="K150" s="10">
        <f t="shared" si="175"/>
        <v>3.6016846909720264</v>
      </c>
      <c r="L150" s="10">
        <f t="shared" si="175"/>
        <v>3.3420140470312143</v>
      </c>
      <c r="M150" s="10">
        <f t="shared" si="175"/>
        <v>3.2495595729638791</v>
      </c>
      <c r="N150" s="10">
        <f t="shared" si="175"/>
        <v>3.351893414889044</v>
      </c>
      <c r="O150" s="10">
        <f t="shared" si="175"/>
        <v>3.3093611016857509</v>
      </c>
      <c r="P150" s="10">
        <f t="shared" si="175"/>
        <v>3.3935351959871656</v>
      </c>
    </row>
    <row r="151" spans="1:16" hidden="1" x14ac:dyDescent="0.2">
      <c r="A151" s="42" t="s">
        <v>3</v>
      </c>
      <c r="B151" s="10">
        <f t="shared" si="172"/>
        <v>20.004245785402695</v>
      </c>
      <c r="C151" s="10">
        <f t="shared" ref="C151:P151" si="176">C29/C9*100</f>
        <v>20.043706438051398</v>
      </c>
      <c r="D151" s="10">
        <f t="shared" si="176"/>
        <v>20.141857560213253</v>
      </c>
      <c r="E151" s="10">
        <f t="shared" si="176"/>
        <v>19.920231829874382</v>
      </c>
      <c r="F151" s="10">
        <f t="shared" si="176"/>
        <v>20.014306049348349</v>
      </c>
      <c r="G151" s="10">
        <f t="shared" si="176"/>
        <v>20.181406638494622</v>
      </c>
      <c r="H151" s="10">
        <f t="shared" si="176"/>
        <v>20.67443011487612</v>
      </c>
      <c r="I151" s="10">
        <f t="shared" si="176"/>
        <v>20.130913094305242</v>
      </c>
      <c r="J151" s="10">
        <f t="shared" si="176"/>
        <v>20.256909112683978</v>
      </c>
      <c r="K151" s="10">
        <f t="shared" si="176"/>
        <v>20.219268478031104</v>
      </c>
      <c r="L151" s="10">
        <f t="shared" si="176"/>
        <v>20.27181972362677</v>
      </c>
      <c r="M151" s="10">
        <f t="shared" si="176"/>
        <v>20.075079366880349</v>
      </c>
      <c r="N151" s="10">
        <f t="shared" si="176"/>
        <v>20.056139243024866</v>
      </c>
      <c r="O151" s="10">
        <f t="shared" si="176"/>
        <v>19.934248100729164</v>
      </c>
      <c r="P151" s="10">
        <f t="shared" si="176"/>
        <v>19.718125958459879</v>
      </c>
    </row>
    <row r="152" spans="1:16" hidden="1" x14ac:dyDescent="0.2">
      <c r="A152" s="43" t="s">
        <v>4</v>
      </c>
      <c r="B152" s="10">
        <f t="shared" si="172"/>
        <v>20.531588336186381</v>
      </c>
      <c r="C152" s="10">
        <f t="shared" ref="C152:P152" si="177">C30/C10*100</f>
        <v>20.602049043984337</v>
      </c>
      <c r="D152" s="10">
        <f t="shared" si="177"/>
        <v>20.5922156513051</v>
      </c>
      <c r="E152" s="10">
        <f t="shared" si="177"/>
        <v>20.540598383398041</v>
      </c>
      <c r="F152" s="10">
        <f t="shared" si="177"/>
        <v>20.753177582502737</v>
      </c>
      <c r="G152" s="10">
        <f t="shared" si="177"/>
        <v>20.858719662864704</v>
      </c>
      <c r="H152" s="10">
        <f t="shared" si="177"/>
        <v>20.820556909152739</v>
      </c>
      <c r="I152" s="10">
        <f t="shared" si="177"/>
        <v>20.7899888148728</v>
      </c>
      <c r="J152" s="10">
        <f t="shared" si="177"/>
        <v>20.917481174141191</v>
      </c>
      <c r="K152" s="10">
        <f t="shared" si="177"/>
        <v>20.877355942705456</v>
      </c>
      <c r="L152" s="10">
        <f t="shared" si="177"/>
        <v>20.870401581980342</v>
      </c>
      <c r="M152" s="10">
        <f t="shared" si="177"/>
        <v>20.791574322577709</v>
      </c>
      <c r="N152" s="10">
        <f t="shared" si="177"/>
        <v>20.805720767731621</v>
      </c>
      <c r="O152" s="10">
        <f t="shared" si="177"/>
        <v>20.789956098592342</v>
      </c>
      <c r="P152" s="10">
        <f t="shared" si="177"/>
        <v>20.84130802754234</v>
      </c>
    </row>
    <row r="153" spans="1:16" hidden="1" x14ac:dyDescent="0.2">
      <c r="A153" s="43" t="s">
        <v>5</v>
      </c>
      <c r="B153" s="10">
        <f t="shared" si="172"/>
        <v>15.649942127085273</v>
      </c>
      <c r="C153" s="10">
        <f t="shared" ref="C153:P153" si="178">C31/C11*100</f>
        <v>15.492885621600475</v>
      </c>
      <c r="D153" s="10">
        <f t="shared" si="178"/>
        <v>15.424887777944093</v>
      </c>
      <c r="E153" s="10">
        <f t="shared" si="178"/>
        <v>15.455908940592572</v>
      </c>
      <c r="F153" s="10">
        <f t="shared" si="178"/>
        <v>15.506313141537051</v>
      </c>
      <c r="G153" s="10">
        <f t="shared" si="178"/>
        <v>15.735791467394266</v>
      </c>
      <c r="H153" s="10">
        <f t="shared" si="178"/>
        <v>16.132189023375389</v>
      </c>
      <c r="I153" s="10">
        <f t="shared" si="178"/>
        <v>16.218726121431654</v>
      </c>
      <c r="J153" s="10">
        <f t="shared" si="178"/>
        <v>15.917854721694781</v>
      </c>
      <c r="K153" s="10">
        <f t="shared" si="178"/>
        <v>16.072764347061486</v>
      </c>
      <c r="L153" s="10">
        <f t="shared" si="178"/>
        <v>16.250490786063239</v>
      </c>
      <c r="M153" s="10">
        <f t="shared" si="178"/>
        <v>16.293038143557446</v>
      </c>
      <c r="N153" s="10">
        <f t="shared" si="178"/>
        <v>16.280177488924487</v>
      </c>
      <c r="O153" s="10">
        <f t="shared" si="178"/>
        <v>16.120777942002178</v>
      </c>
      <c r="P153" s="10">
        <f t="shared" si="178"/>
        <v>15.707338890023109</v>
      </c>
    </row>
    <row r="154" spans="1:16" hidden="1" x14ac:dyDescent="0.2">
      <c r="A154" s="44" t="s">
        <v>6</v>
      </c>
      <c r="B154" s="10">
        <f t="shared" si="172"/>
        <v>23.584052232891121</v>
      </c>
      <c r="C154" s="10">
        <f t="shared" ref="C154:P154" si="179">C32/C12*100</f>
        <v>22.71794372560375</v>
      </c>
      <c r="D154" s="10">
        <f t="shared" si="179"/>
        <v>23.217907618418039</v>
      </c>
      <c r="E154" s="10">
        <f t="shared" si="179"/>
        <v>21.895444354414661</v>
      </c>
      <c r="F154" s="10">
        <f t="shared" si="179"/>
        <v>20.93226054530512</v>
      </c>
      <c r="G154" s="10">
        <f t="shared" si="179"/>
        <v>20.83748692574768</v>
      </c>
      <c r="H154" s="10">
        <f t="shared" si="179"/>
        <v>24.864222834197218</v>
      </c>
      <c r="I154" s="10">
        <f t="shared" si="179"/>
        <v>19.163256896753627</v>
      </c>
      <c r="J154" s="10">
        <f t="shared" si="179"/>
        <v>18.845882664446417</v>
      </c>
      <c r="K154" s="10">
        <f t="shared" si="179"/>
        <v>18.966101385498813</v>
      </c>
      <c r="L154" s="10">
        <f t="shared" si="179"/>
        <v>19.260466429774436</v>
      </c>
      <c r="M154" s="10">
        <f t="shared" si="179"/>
        <v>18.796395606272803</v>
      </c>
      <c r="N154" s="10">
        <f t="shared" si="179"/>
        <v>18.734172381050701</v>
      </c>
      <c r="O154" s="10">
        <f t="shared" si="179"/>
        <v>18.77961275590043</v>
      </c>
      <c r="P154" s="10">
        <f t="shared" si="179"/>
        <v>18.944957299638492</v>
      </c>
    </row>
    <row r="155" spans="1:16" hidden="1" x14ac:dyDescent="0.2">
      <c r="A155" s="42" t="s">
        <v>7</v>
      </c>
      <c r="B155" s="10">
        <f t="shared" si="172"/>
        <v>16.01722306259823</v>
      </c>
      <c r="C155" s="10">
        <f t="shared" ref="C155:P155" si="180">C33/C13*100</f>
        <v>15.982774275057732</v>
      </c>
      <c r="D155" s="10">
        <f t="shared" si="180"/>
        <v>15.829873988035342</v>
      </c>
      <c r="E155" s="10">
        <f t="shared" si="180"/>
        <v>15.908635694247044</v>
      </c>
      <c r="F155" s="10">
        <f t="shared" si="180"/>
        <v>15.834087269965075</v>
      </c>
      <c r="G155" s="10">
        <f t="shared" si="180"/>
        <v>15.730368520519667</v>
      </c>
      <c r="H155" s="10">
        <f t="shared" si="180"/>
        <v>15.783626865192673</v>
      </c>
      <c r="I155" s="10">
        <f t="shared" si="180"/>
        <v>15.637470839406776</v>
      </c>
      <c r="J155" s="10">
        <f t="shared" si="180"/>
        <v>15.821082513857734</v>
      </c>
      <c r="K155" s="10">
        <f t="shared" si="180"/>
        <v>15.845938322092213</v>
      </c>
      <c r="L155" s="10">
        <f t="shared" si="180"/>
        <v>16.073375140368402</v>
      </c>
      <c r="M155" s="10">
        <f t="shared" si="180"/>
        <v>16.140725260602839</v>
      </c>
      <c r="N155" s="10">
        <f t="shared" si="180"/>
        <v>16.051542558074935</v>
      </c>
      <c r="O155" s="10">
        <f t="shared" si="180"/>
        <v>16.063348746705998</v>
      </c>
      <c r="P155" s="10">
        <f t="shared" si="180"/>
        <v>16.050089812637349</v>
      </c>
    </row>
    <row r="156" spans="1:16" hidden="1" x14ac:dyDescent="0.2">
      <c r="A156" s="43" t="s">
        <v>8</v>
      </c>
      <c r="B156" s="10">
        <f t="shared" si="172"/>
        <v>15.423484412363431</v>
      </c>
      <c r="C156" s="10">
        <f t="shared" ref="C156:P156" si="181">C34/C14*100</f>
        <v>15.207383527047059</v>
      </c>
      <c r="D156" s="10">
        <f t="shared" si="181"/>
        <v>15.23074326328547</v>
      </c>
      <c r="E156" s="10">
        <f t="shared" si="181"/>
        <v>15.167734032575819</v>
      </c>
      <c r="F156" s="10">
        <f t="shared" si="181"/>
        <v>15.126970968071237</v>
      </c>
      <c r="G156" s="10">
        <f t="shared" si="181"/>
        <v>15.182907083725484</v>
      </c>
      <c r="H156" s="10">
        <f t="shared" si="181"/>
        <v>16.063728419991687</v>
      </c>
      <c r="I156" s="10">
        <f t="shared" si="181"/>
        <v>16.087175530191978</v>
      </c>
      <c r="J156" s="10">
        <f t="shared" si="181"/>
        <v>16.213031082039599</v>
      </c>
      <c r="K156" s="10">
        <f t="shared" si="181"/>
        <v>16.219025064576609</v>
      </c>
      <c r="L156" s="10">
        <f t="shared" si="181"/>
        <v>16.131429534533996</v>
      </c>
      <c r="M156" s="10">
        <f t="shared" si="181"/>
        <v>16.198448668477859</v>
      </c>
      <c r="N156" s="10">
        <f t="shared" si="181"/>
        <v>16.273967919977871</v>
      </c>
      <c r="O156" s="10">
        <f t="shared" si="181"/>
        <v>16.227608164993359</v>
      </c>
      <c r="P156" s="10">
        <f t="shared" si="181"/>
        <v>16.444858434972158</v>
      </c>
    </row>
    <row r="157" spans="1:16" hidden="1" x14ac:dyDescent="0.2">
      <c r="A157" s="43" t="s">
        <v>9</v>
      </c>
      <c r="B157" s="10">
        <f t="shared" si="172"/>
        <v>22.18834344452447</v>
      </c>
      <c r="C157" s="10">
        <f t="shared" ref="C157:P157" si="182">C35/C15*100</f>
        <v>21.867724716744018</v>
      </c>
      <c r="D157" s="10">
        <f t="shared" si="182"/>
        <v>21.470903499104242</v>
      </c>
      <c r="E157" s="10">
        <f t="shared" si="182"/>
        <v>21.314974164605811</v>
      </c>
      <c r="F157" s="10">
        <f t="shared" si="182"/>
        <v>20.990800188194232</v>
      </c>
      <c r="G157" s="10">
        <f t="shared" si="182"/>
        <v>20.621754933959672</v>
      </c>
      <c r="H157" s="10">
        <f t="shared" si="182"/>
        <v>20.421253891670744</v>
      </c>
      <c r="I157" s="10">
        <f t="shared" si="182"/>
        <v>20.487790042689586</v>
      </c>
      <c r="J157" s="10">
        <f t="shared" si="182"/>
        <v>20.611702240152155</v>
      </c>
      <c r="K157" s="10">
        <f t="shared" si="182"/>
        <v>20.531451127129515</v>
      </c>
      <c r="L157" s="10">
        <f t="shared" si="182"/>
        <v>20.652591597715258</v>
      </c>
      <c r="M157" s="10">
        <f t="shared" si="182"/>
        <v>20.669164723771914</v>
      </c>
      <c r="N157" s="10">
        <f t="shared" si="182"/>
        <v>20.821455722120223</v>
      </c>
      <c r="O157" s="10">
        <f t="shared" si="182"/>
        <v>20.86629684054099</v>
      </c>
      <c r="P157" s="10">
        <f t="shared" si="182"/>
        <v>20.927811711108951</v>
      </c>
    </row>
    <row r="158" spans="1:16" hidden="1" x14ac:dyDescent="0.2">
      <c r="A158" s="43" t="s">
        <v>10</v>
      </c>
      <c r="B158" s="10">
        <f t="shared" si="172"/>
        <v>13.60419158464318</v>
      </c>
      <c r="C158" s="10">
        <f t="shared" ref="C158:P158" si="183">C36/C16*100</f>
        <v>13.62559651992459</v>
      </c>
      <c r="D158" s="10">
        <f t="shared" si="183"/>
        <v>13.553629436552544</v>
      </c>
      <c r="E158" s="10">
        <f t="shared" si="183"/>
        <v>13.663783593618373</v>
      </c>
      <c r="F158" s="10">
        <f t="shared" si="183"/>
        <v>13.797944987378424</v>
      </c>
      <c r="G158" s="10">
        <f t="shared" si="183"/>
        <v>13.475835914915002</v>
      </c>
      <c r="H158" s="10">
        <f t="shared" si="183"/>
        <v>13.051384603733796</v>
      </c>
      <c r="I158" s="10">
        <f t="shared" si="183"/>
        <v>12.901069560633097</v>
      </c>
      <c r="J158" s="10">
        <f t="shared" si="183"/>
        <v>13.005613516214648</v>
      </c>
      <c r="K158" s="10">
        <f t="shared" si="183"/>
        <v>13.026332607491684</v>
      </c>
      <c r="L158" s="10">
        <f t="shared" si="183"/>
        <v>13.635084668633443</v>
      </c>
      <c r="M158" s="10">
        <f t="shared" si="183"/>
        <v>13.388254349515755</v>
      </c>
      <c r="N158" s="10">
        <f t="shared" si="183"/>
        <v>13.396457455027063</v>
      </c>
      <c r="O158" s="10">
        <f t="shared" si="183"/>
        <v>13.429065947180405</v>
      </c>
      <c r="P158" s="10">
        <f t="shared" si="183"/>
        <v>13.507346187763423</v>
      </c>
    </row>
    <row r="159" spans="1:16" hidden="1" x14ac:dyDescent="0.2">
      <c r="A159" s="43" t="s">
        <v>11</v>
      </c>
      <c r="B159" s="10">
        <f t="shared" si="172"/>
        <v>16.535269075572419</v>
      </c>
      <c r="C159" s="10">
        <f t="shared" ref="C159:P159" si="184">C37/C17*100</f>
        <v>16.533573654548618</v>
      </c>
      <c r="D159" s="10">
        <f t="shared" si="184"/>
        <v>16.527701036506965</v>
      </c>
      <c r="E159" s="10">
        <f t="shared" si="184"/>
        <v>16.528261954543076</v>
      </c>
      <c r="F159" s="10">
        <f t="shared" si="184"/>
        <v>16.494045782506035</v>
      </c>
      <c r="G159" s="10">
        <f t="shared" si="184"/>
        <v>16.476538480913781</v>
      </c>
      <c r="H159" s="10">
        <f t="shared" si="184"/>
        <v>16.480987068717546</v>
      </c>
      <c r="I159" s="10">
        <f t="shared" si="184"/>
        <v>16.472379324033156</v>
      </c>
      <c r="J159" s="10">
        <f t="shared" si="184"/>
        <v>16.465875823709641</v>
      </c>
      <c r="K159" s="10">
        <f t="shared" si="184"/>
        <v>16.465285094674613</v>
      </c>
      <c r="L159" s="10">
        <f t="shared" si="184"/>
        <v>16.390690123469071</v>
      </c>
      <c r="M159" s="10">
        <f t="shared" si="184"/>
        <v>16.419301944018226</v>
      </c>
      <c r="N159" s="10">
        <f t="shared" si="184"/>
        <v>16.403251644686776</v>
      </c>
      <c r="O159" s="10">
        <f t="shared" si="184"/>
        <v>16.372564296726321</v>
      </c>
      <c r="P159" s="10">
        <f t="shared" si="184"/>
        <v>16.491968319438879</v>
      </c>
    </row>
    <row r="160" spans="1:16" hidden="1" x14ac:dyDescent="0.2">
      <c r="A160" s="44" t="s">
        <v>12</v>
      </c>
      <c r="B160" s="10">
        <f t="shared" si="172"/>
        <v>14.829541956499273</v>
      </c>
      <c r="C160" s="10">
        <f t="shared" ref="C160:P160" si="185">C38/C18*100</f>
        <v>15.099043072303228</v>
      </c>
      <c r="D160" s="10">
        <f t="shared" si="185"/>
        <v>14.618569319418768</v>
      </c>
      <c r="E160" s="10">
        <f t="shared" si="185"/>
        <v>15.011302673402415</v>
      </c>
      <c r="F160" s="10">
        <f t="shared" si="185"/>
        <v>14.613190478990127</v>
      </c>
      <c r="G160" s="10">
        <f t="shared" si="185"/>
        <v>14.707373358495515</v>
      </c>
      <c r="H160" s="10">
        <f t="shared" si="185"/>
        <v>14.984227771763967</v>
      </c>
      <c r="I160" s="10">
        <f t="shared" si="185"/>
        <v>14.939507105106339</v>
      </c>
      <c r="J160" s="10">
        <f t="shared" si="185"/>
        <v>14.856677292088873</v>
      </c>
      <c r="K160" s="10">
        <f t="shared" si="185"/>
        <v>14.774464098623294</v>
      </c>
      <c r="L160" s="10">
        <f t="shared" si="185"/>
        <v>14.802210011667688</v>
      </c>
      <c r="M160" s="10">
        <f t="shared" si="185"/>
        <v>14.790435918872454</v>
      </c>
      <c r="N160" s="10">
        <f t="shared" si="185"/>
        <v>14.831243271189104</v>
      </c>
      <c r="O160" s="10">
        <f t="shared" si="185"/>
        <v>14.823371164987526</v>
      </c>
      <c r="P160" s="10">
        <f t="shared" si="185"/>
        <v>14.837164914925594</v>
      </c>
    </row>
    <row r="161" spans="1:22" hidden="1" x14ac:dyDescent="0.2"/>
    <row r="162" spans="1:22" hidden="1" x14ac:dyDescent="0.2"/>
    <row r="163" spans="1:22" ht="18" x14ac:dyDescent="0.25">
      <c r="A163" s="209" t="s">
        <v>181</v>
      </c>
      <c r="B163" s="209"/>
      <c r="C163" s="209"/>
      <c r="D163" s="209"/>
      <c r="E163" s="209"/>
      <c r="F163" s="209"/>
      <c r="G163" s="210"/>
      <c r="H163" s="210"/>
      <c r="I163" s="210"/>
      <c r="J163" s="210"/>
      <c r="K163" s="210"/>
      <c r="L163" s="210"/>
      <c r="M163" s="210"/>
      <c r="N163" s="210"/>
      <c r="O163" s="211"/>
      <c r="P163" s="211"/>
    </row>
    <row r="164" spans="1:22" x14ac:dyDescent="0.2">
      <c r="A164" s="1" t="s">
        <v>172</v>
      </c>
      <c r="B164" s="1"/>
      <c r="C164" s="1"/>
      <c r="D164" s="1"/>
      <c r="E164" s="1"/>
      <c r="F164" s="1"/>
    </row>
    <row r="165" spans="1:22" ht="13.5" thickBot="1" x14ac:dyDescent="0.25">
      <c r="A165" s="25" t="s">
        <v>24</v>
      </c>
      <c r="B165" s="19"/>
      <c r="C165" s="19" t="s">
        <v>104</v>
      </c>
      <c r="D165" s="19" t="s">
        <v>105</v>
      </c>
      <c r="E165" s="19" t="s">
        <v>106</v>
      </c>
      <c r="F165" s="19" t="s">
        <v>107</v>
      </c>
      <c r="G165" s="19" t="s">
        <v>15</v>
      </c>
      <c r="H165" s="19" t="s">
        <v>16</v>
      </c>
      <c r="I165" s="19" t="s">
        <v>17</v>
      </c>
      <c r="J165" s="26">
        <v>2003</v>
      </c>
      <c r="K165" s="26">
        <v>2004</v>
      </c>
      <c r="L165" s="26">
        <v>2005</v>
      </c>
      <c r="M165" s="26">
        <v>2006</v>
      </c>
      <c r="N165" s="26">
        <v>2007</v>
      </c>
      <c r="O165" s="26">
        <v>2008</v>
      </c>
      <c r="P165" s="26">
        <v>2009</v>
      </c>
      <c r="Q165" s="26">
        <v>2010</v>
      </c>
      <c r="R165" s="26">
        <v>2011</v>
      </c>
      <c r="S165" s="26">
        <v>2012</v>
      </c>
      <c r="T165" s="26">
        <v>2013</v>
      </c>
      <c r="U165" s="26">
        <v>2014</v>
      </c>
      <c r="V165" s="26">
        <v>2015</v>
      </c>
    </row>
    <row r="166" spans="1:22" ht="13.5" thickTop="1" x14ac:dyDescent="0.2">
      <c r="A166" s="5" t="s">
        <v>0</v>
      </c>
      <c r="B166" s="61"/>
      <c r="C166" s="61">
        <f>C26/C$41*100</f>
        <v>11.616746283681938</v>
      </c>
      <c r="D166" s="61">
        <f t="shared" ref="D166:N166" si="186">D26/D$41*100</f>
        <v>10.800349706128346</v>
      </c>
      <c r="E166" s="61">
        <f t="shared" si="186"/>
        <v>10.913566303171724</v>
      </c>
      <c r="F166" s="61">
        <f t="shared" si="186"/>
        <v>9.5891134873674542</v>
      </c>
      <c r="G166" s="61">
        <f t="shared" si="186"/>
        <v>8.8724634553994353</v>
      </c>
      <c r="H166" s="61">
        <f t="shared" si="186"/>
        <v>10.024292966802513</v>
      </c>
      <c r="I166" s="61">
        <f t="shared" si="186"/>
        <v>10.330515063338497</v>
      </c>
      <c r="J166" s="61">
        <f t="shared" si="186"/>
        <v>8.9142033458895309</v>
      </c>
      <c r="K166" s="61">
        <f t="shared" si="186"/>
        <v>8.3020257869871106</v>
      </c>
      <c r="L166" s="61">
        <f t="shared" si="186"/>
        <v>7.0742857301652737</v>
      </c>
      <c r="M166" s="61">
        <f t="shared" si="186"/>
        <v>7.6776154006674773</v>
      </c>
      <c r="N166" s="61">
        <f t="shared" si="186"/>
        <v>9.0280201106495781</v>
      </c>
      <c r="O166" s="61">
        <f t="shared" ref="O166:Q166" si="187">O26/O$41*100</f>
        <v>10.17031426099776</v>
      </c>
      <c r="P166" s="61">
        <f t="shared" si="187"/>
        <v>9.4054172574057038</v>
      </c>
      <c r="Q166" s="61">
        <f t="shared" si="187"/>
        <v>8.805281261305387</v>
      </c>
      <c r="R166" s="61">
        <f t="shared" ref="R166" si="188">R26/R$41*100</f>
        <v>9.3135174150837052</v>
      </c>
      <c r="S166" s="61">
        <f t="shared" ref="S166:V166" si="189">S26/S$41*100</f>
        <v>8.1894375438021658</v>
      </c>
      <c r="T166" s="61">
        <f t="shared" si="189"/>
        <v>7.8937404243539291</v>
      </c>
      <c r="U166" s="61">
        <f t="shared" si="189"/>
        <v>7.9315676530797061</v>
      </c>
      <c r="V166" s="61">
        <f t="shared" si="189"/>
        <v>7.6822019659422649</v>
      </c>
    </row>
    <row r="167" spans="1:22" x14ac:dyDescent="0.2">
      <c r="A167" s="6" t="s">
        <v>1</v>
      </c>
      <c r="B167" s="63"/>
      <c r="C167" s="63">
        <f>C27/C$41*100</f>
        <v>10.07718803315066</v>
      </c>
      <c r="D167" s="63">
        <f t="shared" ref="C167:N181" si="190">D27/D$41*100</f>
        <v>9.4468673772284468</v>
      </c>
      <c r="E167" s="63">
        <f t="shared" si="190"/>
        <v>9.3728945672289452</v>
      </c>
      <c r="F167" s="63">
        <f t="shared" si="190"/>
        <v>8.0168999732235626</v>
      </c>
      <c r="G167" s="63">
        <f t="shared" si="190"/>
        <v>7.0548354516562783</v>
      </c>
      <c r="H167" s="63">
        <f t="shared" si="190"/>
        <v>7.9384925656477243</v>
      </c>
      <c r="I167" s="63">
        <f t="shared" si="190"/>
        <v>8.1281588197115511</v>
      </c>
      <c r="J167" s="63">
        <f t="shared" si="190"/>
        <v>7.1193893312360546</v>
      </c>
      <c r="K167" s="63">
        <f t="shared" si="190"/>
        <v>6.5891898215704643</v>
      </c>
      <c r="L167" s="63">
        <f t="shared" si="190"/>
        <v>5.3121617271402712</v>
      </c>
      <c r="M167" s="63">
        <f t="shared" si="190"/>
        <v>5.7027614476366919</v>
      </c>
      <c r="N167" s="63">
        <f t="shared" si="190"/>
        <v>6.9202937133157798</v>
      </c>
      <c r="O167" s="63">
        <f t="shared" ref="O167:Q167" si="191">O27/O$41*100</f>
        <v>7.790732442732649</v>
      </c>
      <c r="P167" s="63">
        <f t="shared" si="191"/>
        <v>7.1249324483251746</v>
      </c>
      <c r="Q167" s="63">
        <f t="shared" si="191"/>
        <v>6.2910720386744003</v>
      </c>
      <c r="R167" s="63">
        <f t="shared" ref="R167" si="192">R27/R$41*100</f>
        <v>6.6658463988881467</v>
      </c>
      <c r="S167" s="63">
        <f t="shared" ref="S167:V167" si="193">S27/S$41*100</f>
        <v>5.8575258394864642</v>
      </c>
      <c r="T167" s="63">
        <f t="shared" si="193"/>
        <v>5.59232043216383</v>
      </c>
      <c r="U167" s="63">
        <f t="shared" si="193"/>
        <v>5.9041585475446476</v>
      </c>
      <c r="V167" s="63">
        <f t="shared" si="193"/>
        <v>5.8331472382329128</v>
      </c>
    </row>
    <row r="168" spans="1:22" x14ac:dyDescent="0.2">
      <c r="A168" s="28" t="s">
        <v>2</v>
      </c>
      <c r="B168" s="64"/>
      <c r="C168" s="168">
        <f t="shared" si="190"/>
        <v>1.5395582505312773</v>
      </c>
      <c r="D168" s="168">
        <f t="shared" si="190"/>
        <v>1.3534823288998983</v>
      </c>
      <c r="E168" s="168">
        <f t="shared" si="190"/>
        <v>1.5406717359427775</v>
      </c>
      <c r="F168" s="168">
        <f t="shared" si="190"/>
        <v>1.5722135141438924</v>
      </c>
      <c r="G168" s="168">
        <f t="shared" si="190"/>
        <v>1.817628003743156</v>
      </c>
      <c r="H168" s="168">
        <f t="shared" si="190"/>
        <v>2.0858004011547897</v>
      </c>
      <c r="I168" s="168">
        <f t="shared" si="190"/>
        <v>2.2023562436269484</v>
      </c>
      <c r="J168" s="168">
        <f t="shared" si="190"/>
        <v>1.7948140146534761</v>
      </c>
      <c r="K168" s="168">
        <f t="shared" si="190"/>
        <v>1.7128359654166476</v>
      </c>
      <c r="L168" s="168">
        <f t="shared" si="190"/>
        <v>1.7621240030250021</v>
      </c>
      <c r="M168" s="168">
        <f t="shared" si="190"/>
        <v>1.9748539530307863</v>
      </c>
      <c r="N168" s="168">
        <f t="shared" si="190"/>
        <v>2.1077263973337983</v>
      </c>
      <c r="O168" s="168">
        <f t="shared" ref="O168:Q168" si="194">O28/O$41*100</f>
        <v>2.3795818182651103</v>
      </c>
      <c r="P168" s="168">
        <f t="shared" si="194"/>
        <v>2.2804848090805292</v>
      </c>
      <c r="Q168" s="168">
        <f t="shared" si="194"/>
        <v>2.5142092226309871</v>
      </c>
      <c r="R168" s="168">
        <f t="shared" ref="R168" si="195">R28/R$41*100</f>
        <v>2.6476710161955577</v>
      </c>
      <c r="S168" s="168">
        <f t="shared" ref="S168:V168" si="196">S28/S$41*100</f>
        <v>2.3319117043157025</v>
      </c>
      <c r="T168" s="168">
        <f t="shared" si="196"/>
        <v>2.3014199921900977</v>
      </c>
      <c r="U168" s="168">
        <f t="shared" si="196"/>
        <v>2.0274091055350585</v>
      </c>
      <c r="V168" s="168">
        <f t="shared" si="196"/>
        <v>1.8490547277093521</v>
      </c>
    </row>
    <row r="169" spans="1:22" x14ac:dyDescent="0.2">
      <c r="A169" s="5" t="s">
        <v>3</v>
      </c>
      <c r="B169" s="62"/>
      <c r="C169" s="62">
        <f t="shared" si="190"/>
        <v>34.087277152613048</v>
      </c>
      <c r="D169" s="62">
        <f t="shared" si="190"/>
        <v>34.618558695835574</v>
      </c>
      <c r="E169" s="62">
        <f t="shared" si="190"/>
        <v>32.259438634533318</v>
      </c>
      <c r="F169" s="62">
        <f t="shared" si="190"/>
        <v>30.841321659255271</v>
      </c>
      <c r="G169" s="62">
        <f t="shared" si="190"/>
        <v>31.856237018049665</v>
      </c>
      <c r="H169" s="62">
        <f t="shared" si="190"/>
        <v>32.137508997366311</v>
      </c>
      <c r="I169" s="62">
        <f t="shared" si="190"/>
        <v>31.19603696576328</v>
      </c>
      <c r="J169" s="62">
        <f t="shared" si="190"/>
        <v>30.244406466860212</v>
      </c>
      <c r="K169" s="62">
        <f t="shared" si="190"/>
        <v>30.315385247267979</v>
      </c>
      <c r="L169" s="62">
        <f t="shared" si="190"/>
        <v>30.047620529185515</v>
      </c>
      <c r="M169" s="62">
        <f t="shared" si="190"/>
        <v>26.041784749489022</v>
      </c>
      <c r="N169" s="62">
        <f t="shared" si="190"/>
        <v>25.347876039323445</v>
      </c>
      <c r="O169" s="62">
        <f t="shared" ref="O169:Q169" si="197">O29/O$41*100</f>
        <v>26.884077289170744</v>
      </c>
      <c r="P169" s="62">
        <f t="shared" si="197"/>
        <v>25.801653164155553</v>
      </c>
      <c r="Q169" s="62">
        <f t="shared" si="197"/>
        <v>24.714996191081067</v>
      </c>
      <c r="R169" s="62">
        <f t="shared" ref="R169" si="198">R29/R$41*100</f>
        <v>23.480941901016294</v>
      </c>
      <c r="S169" s="62">
        <f t="shared" ref="S169:V169" si="199">S29/S$41*100</f>
        <v>23.653218380936547</v>
      </c>
      <c r="T169" s="62">
        <f t="shared" si="199"/>
        <v>23.992423687249676</v>
      </c>
      <c r="U169" s="62">
        <f t="shared" si="199"/>
        <v>24.759230183071342</v>
      </c>
      <c r="V169" s="62">
        <f t="shared" si="199"/>
        <v>23.242554028152512</v>
      </c>
    </row>
    <row r="170" spans="1:22" x14ac:dyDescent="0.2">
      <c r="A170" s="6" t="s">
        <v>4</v>
      </c>
      <c r="B170" s="63"/>
      <c r="C170" s="63">
        <f t="shared" si="190"/>
        <v>25.912114969783701</v>
      </c>
      <c r="D170" s="63">
        <f t="shared" si="190"/>
        <v>26.253910806045656</v>
      </c>
      <c r="E170" s="63">
        <f t="shared" si="190"/>
        <v>24.332240257492696</v>
      </c>
      <c r="F170" s="63">
        <f t="shared" si="190"/>
        <v>23.686671723760558</v>
      </c>
      <c r="G170" s="63">
        <f t="shared" si="190"/>
        <v>25.213100379668589</v>
      </c>
      <c r="H170" s="63">
        <f t="shared" si="190"/>
        <v>25.295148924741767</v>
      </c>
      <c r="I170" s="63">
        <f t="shared" si="190"/>
        <v>25.728547555681065</v>
      </c>
      <c r="J170" s="63">
        <f t="shared" si="190"/>
        <v>25.41773985043146</v>
      </c>
      <c r="K170" s="63">
        <f t="shared" si="190"/>
        <v>25.006117983052</v>
      </c>
      <c r="L170" s="63">
        <f t="shared" si="190"/>
        <v>24.459049414262168</v>
      </c>
      <c r="M170" s="63">
        <f t="shared" si="190"/>
        <v>20.521705895046587</v>
      </c>
      <c r="N170" s="63">
        <f t="shared" si="190"/>
        <v>19.557159351119836</v>
      </c>
      <c r="O170" s="63">
        <f t="shared" ref="O170:Q170" si="200">O30/O$41*100</f>
        <v>19.217766720793811</v>
      </c>
      <c r="P170" s="63">
        <f t="shared" si="200"/>
        <v>17.50939117728316</v>
      </c>
      <c r="Q170" s="63">
        <f t="shared" si="200"/>
        <v>16.176429151411938</v>
      </c>
      <c r="R170" s="63">
        <f t="shared" ref="R170" si="201">R30/R$41*100</f>
        <v>14.113362515152483</v>
      </c>
      <c r="S170" s="63">
        <f t="shared" ref="S170:V170" si="202">S30/S$41*100</f>
        <v>13.239733496379753</v>
      </c>
      <c r="T170" s="63">
        <f t="shared" si="202"/>
        <v>13.001208322350305</v>
      </c>
      <c r="U170" s="63">
        <f t="shared" si="202"/>
        <v>13.841550639357028</v>
      </c>
      <c r="V170" s="63">
        <f t="shared" si="202"/>
        <v>12.508058446675843</v>
      </c>
    </row>
    <row r="171" spans="1:22" x14ac:dyDescent="0.2">
      <c r="A171" s="6" t="s">
        <v>5</v>
      </c>
      <c r="B171" s="63"/>
      <c r="C171" s="63">
        <f t="shared" si="190"/>
        <v>4.0456577471349053</v>
      </c>
      <c r="D171" s="63">
        <f t="shared" si="190"/>
        <v>3.8385222756262514</v>
      </c>
      <c r="E171" s="63">
        <f t="shared" si="190"/>
        <v>3.8253246852724541</v>
      </c>
      <c r="F171" s="63">
        <f t="shared" si="190"/>
        <v>3.4583415965258464</v>
      </c>
      <c r="G171" s="63">
        <f t="shared" si="190"/>
        <v>3.2734505015098927</v>
      </c>
      <c r="H171" s="63">
        <f t="shared" si="190"/>
        <v>2.9562376134318722</v>
      </c>
      <c r="I171" s="63">
        <f t="shared" si="190"/>
        <v>2.8290491274558391</v>
      </c>
      <c r="J171" s="63">
        <f t="shared" si="190"/>
        <v>2.2320024795953954</v>
      </c>
      <c r="K171" s="63">
        <f t="shared" si="190"/>
        <v>2.2793477616102837</v>
      </c>
      <c r="L171" s="63">
        <f t="shared" si="190"/>
        <v>2.0931335792028825</v>
      </c>
      <c r="M171" s="63">
        <f t="shared" si="190"/>
        <v>2.0211960904034396</v>
      </c>
      <c r="N171" s="63">
        <f t="shared" si="190"/>
        <v>1.8341503857154611</v>
      </c>
      <c r="O171" s="63">
        <f t="shared" ref="O171:Q171" si="203">O31/O$41*100</f>
        <v>1.8257892765576145</v>
      </c>
      <c r="P171" s="63">
        <f t="shared" si="203"/>
        <v>2.8210046310016947</v>
      </c>
      <c r="Q171" s="63">
        <f t="shared" si="203"/>
        <v>3.5953497564478876</v>
      </c>
      <c r="R171" s="63">
        <f t="shared" ref="R171" si="204">R31/R$41*100</f>
        <v>4.3730788560580232</v>
      </c>
      <c r="S171" s="63">
        <f t="shared" ref="S171:V171" si="205">S31/S$41*100</f>
        <v>5.3264155744809649</v>
      </c>
      <c r="T171" s="63">
        <f t="shared" si="205"/>
        <v>5.4358683488230568</v>
      </c>
      <c r="U171" s="63">
        <f t="shared" si="205"/>
        <v>5.4290582618976666</v>
      </c>
      <c r="V171" s="63">
        <f t="shared" si="205"/>
        <v>5.3887243570785381</v>
      </c>
    </row>
    <row r="172" spans="1:22" x14ac:dyDescent="0.2">
      <c r="A172" s="28" t="s">
        <v>6</v>
      </c>
      <c r="B172" s="64"/>
      <c r="C172" s="168">
        <f t="shared" si="190"/>
        <v>4.1295044356944457</v>
      </c>
      <c r="D172" s="168">
        <f t="shared" si="190"/>
        <v>4.526125614163667</v>
      </c>
      <c r="E172" s="168">
        <f t="shared" si="190"/>
        <v>4.1018736917681622</v>
      </c>
      <c r="F172" s="168">
        <f t="shared" si="190"/>
        <v>3.69630833896887</v>
      </c>
      <c r="G172" s="168">
        <f t="shared" si="190"/>
        <v>3.3696861368711835</v>
      </c>
      <c r="H172" s="168">
        <f t="shared" si="190"/>
        <v>3.8861224591926682</v>
      </c>
      <c r="I172" s="168">
        <f t="shared" si="190"/>
        <v>2.6384402826263798</v>
      </c>
      <c r="J172" s="168">
        <f t="shared" si="190"/>
        <v>2.5946641368333583</v>
      </c>
      <c r="K172" s="168">
        <f t="shared" si="190"/>
        <v>3.0299195026056926</v>
      </c>
      <c r="L172" s="168">
        <f t="shared" si="190"/>
        <v>3.4954375357204666</v>
      </c>
      <c r="M172" s="168">
        <f t="shared" si="190"/>
        <v>3.4988827640389935</v>
      </c>
      <c r="N172" s="168">
        <f t="shared" si="190"/>
        <v>3.9565663024881523</v>
      </c>
      <c r="O172" s="168">
        <f t="shared" ref="O172:Q172" si="206">O32/O$41*100</f>
        <v>5.8405212918193135</v>
      </c>
      <c r="P172" s="168">
        <f t="shared" si="206"/>
        <v>5.4712573558707023</v>
      </c>
      <c r="Q172" s="168">
        <f t="shared" si="206"/>
        <v>4.9432172832212427</v>
      </c>
      <c r="R172" s="168">
        <f t="shared" ref="R172" si="207">R32/R$41*100</f>
        <v>4.9945005298057872</v>
      </c>
      <c r="S172" s="168">
        <f t="shared" ref="S172:V172" si="208">S32/S$41*100</f>
        <v>5.0870693100758295</v>
      </c>
      <c r="T172" s="168">
        <f t="shared" si="208"/>
        <v>5.5553470160763121</v>
      </c>
      <c r="U172" s="168">
        <f t="shared" si="208"/>
        <v>5.4886212818166502</v>
      </c>
      <c r="V172" s="168">
        <f t="shared" si="208"/>
        <v>5.3457712243981295</v>
      </c>
    </row>
    <row r="173" spans="1:22" x14ac:dyDescent="0.2">
      <c r="A173" s="5" t="s">
        <v>7</v>
      </c>
      <c r="B173" s="62"/>
      <c r="C173" s="62">
        <f t="shared" si="190"/>
        <v>54.295976563705004</v>
      </c>
      <c r="D173" s="62">
        <f t="shared" si="190"/>
        <v>54.581091598036089</v>
      </c>
      <c r="E173" s="62">
        <f t="shared" si="190"/>
        <v>56.826995062294962</v>
      </c>
      <c r="F173" s="62">
        <f t="shared" si="190"/>
        <v>59.56956485337728</v>
      </c>
      <c r="G173" s="62">
        <f t="shared" si="190"/>
        <v>59.271299526550905</v>
      </c>
      <c r="H173" s="62">
        <f t="shared" si="190"/>
        <v>57.838198035831176</v>
      </c>
      <c r="I173" s="62">
        <f t="shared" si="190"/>
        <v>58.473447970898221</v>
      </c>
      <c r="J173" s="62">
        <f t="shared" si="190"/>
        <v>60.841390187250269</v>
      </c>
      <c r="K173" s="62">
        <f t="shared" si="190"/>
        <v>61.382588965744922</v>
      </c>
      <c r="L173" s="62">
        <f t="shared" si="190"/>
        <v>62.878093740649213</v>
      </c>
      <c r="M173" s="62">
        <f t="shared" si="190"/>
        <v>66.280599849843497</v>
      </c>
      <c r="N173" s="62">
        <f t="shared" si="190"/>
        <v>65.624103850026984</v>
      </c>
      <c r="O173" s="62">
        <f t="shared" ref="O173:Q173" si="209">O33/O$41*100</f>
        <v>62.945608449831489</v>
      </c>
      <c r="P173" s="62">
        <f t="shared" si="209"/>
        <v>64.792392931626267</v>
      </c>
      <c r="Q173" s="62">
        <f t="shared" si="209"/>
        <v>66.478711966007282</v>
      </c>
      <c r="R173" s="62">
        <f t="shared" ref="R173" si="210">R33/R$41*100</f>
        <v>67.20413813888652</v>
      </c>
      <c r="S173" s="62">
        <f t="shared" ref="S173:V173" si="211">S33/S$41*100</f>
        <v>68.155586561962608</v>
      </c>
      <c r="T173" s="62">
        <f t="shared" si="211"/>
        <v>68.11180651859604</v>
      </c>
      <c r="U173" s="62">
        <f t="shared" si="211"/>
        <v>67.306948806831485</v>
      </c>
      <c r="V173" s="62">
        <f t="shared" si="211"/>
        <v>69.072673062188585</v>
      </c>
    </row>
    <row r="174" spans="1:22" x14ac:dyDescent="0.2">
      <c r="A174" s="3" t="s">
        <v>8</v>
      </c>
      <c r="B174" s="63"/>
      <c r="C174" s="63">
        <f t="shared" si="190"/>
        <v>14.314616459415891</v>
      </c>
      <c r="D174" s="63">
        <f t="shared" si="190"/>
        <v>13.743031330526817</v>
      </c>
      <c r="E174" s="63">
        <f t="shared" si="190"/>
        <v>13.49272757534578</v>
      </c>
      <c r="F174" s="63">
        <f t="shared" si="190"/>
        <v>13.517741433499134</v>
      </c>
      <c r="G174" s="63">
        <f t="shared" si="190"/>
        <v>14.56851816049925</v>
      </c>
      <c r="H174" s="63">
        <f t="shared" si="190"/>
        <v>14.937499238284543</v>
      </c>
      <c r="I174" s="63">
        <f t="shared" si="190"/>
        <v>14.939569449850381</v>
      </c>
      <c r="J174" s="63">
        <f t="shared" si="190"/>
        <v>15.196233225053666</v>
      </c>
      <c r="K174" s="63">
        <f t="shared" si="190"/>
        <v>15.444311094866711</v>
      </c>
      <c r="L174" s="63">
        <f t="shared" si="190"/>
        <v>15.04864200639796</v>
      </c>
      <c r="M174" s="63">
        <f t="shared" si="190"/>
        <v>15.055190676164914</v>
      </c>
      <c r="N174" s="63">
        <f t="shared" si="190"/>
        <v>14.936478237247277</v>
      </c>
      <c r="O174" s="63">
        <f t="shared" ref="O174:Q174" si="212">O34/O$41*100</f>
        <v>15.582061489415242</v>
      </c>
      <c r="P174" s="63">
        <f t="shared" si="212"/>
        <v>16.181136025801813</v>
      </c>
      <c r="Q174" s="63">
        <f t="shared" si="212"/>
        <v>18.505805836239279</v>
      </c>
      <c r="R174" s="63">
        <f t="shared" ref="R174" si="213">R34/R$41*100</f>
        <v>18.731036217628002</v>
      </c>
      <c r="S174" s="63">
        <f t="shared" ref="S174:V174" si="214">S34/S$41*100</f>
        <v>18.599075258786339</v>
      </c>
      <c r="T174" s="63">
        <f t="shared" si="214"/>
        <v>18.766579789072694</v>
      </c>
      <c r="U174" s="63">
        <f t="shared" si="214"/>
        <v>18.428681343083785</v>
      </c>
      <c r="V174" s="63">
        <f t="shared" si="214"/>
        <v>19.060791707072092</v>
      </c>
    </row>
    <row r="175" spans="1:22" x14ac:dyDescent="0.2">
      <c r="A175" s="3" t="s">
        <v>9</v>
      </c>
      <c r="B175" s="63"/>
      <c r="C175" s="63">
        <f t="shared" si="190"/>
        <v>14.284013564242265</v>
      </c>
      <c r="D175" s="63">
        <f t="shared" si="190"/>
        <v>14.442426334275396</v>
      </c>
      <c r="E175" s="63">
        <f t="shared" si="190"/>
        <v>15.342157810339893</v>
      </c>
      <c r="F175" s="63">
        <f t="shared" si="190"/>
        <v>15.998694113083435</v>
      </c>
      <c r="G175" s="63">
        <f t="shared" si="190"/>
        <v>16.231260672447391</v>
      </c>
      <c r="H175" s="63">
        <f t="shared" si="190"/>
        <v>15.741207836599727</v>
      </c>
      <c r="I175" s="63">
        <f t="shared" si="190"/>
        <v>15.350004785251265</v>
      </c>
      <c r="J175" s="63">
        <f t="shared" si="190"/>
        <v>17.128718533991336</v>
      </c>
      <c r="K175" s="63">
        <f t="shared" si="190"/>
        <v>17.669035783884951</v>
      </c>
      <c r="L175" s="63">
        <f t="shared" si="190"/>
        <v>18.063892125872925</v>
      </c>
      <c r="M175" s="63">
        <f t="shared" si="190"/>
        <v>21.09724434632944</v>
      </c>
      <c r="N175" s="63">
        <f t="shared" si="190"/>
        <v>19.71824844993214</v>
      </c>
      <c r="O175" s="63">
        <f t="shared" ref="O175:Q175" si="215">O35/O$41*100</f>
        <v>18.281192019931336</v>
      </c>
      <c r="P175" s="63">
        <f t="shared" si="215"/>
        <v>17.36861057610114</v>
      </c>
      <c r="Q175" s="63">
        <f t="shared" si="215"/>
        <v>16.457728122937475</v>
      </c>
      <c r="R175" s="63">
        <f t="shared" ref="R175" si="216">R35/R$41*100</f>
        <v>17.134877072865535</v>
      </c>
      <c r="S175" s="63">
        <f t="shared" ref="S175:V175" si="217">S35/S$41*100</f>
        <v>18.299340979545008</v>
      </c>
      <c r="T175" s="63">
        <f t="shared" si="217"/>
        <v>18.991045364019417</v>
      </c>
      <c r="U175" s="63">
        <f t="shared" si="217"/>
        <v>19.283952456764226</v>
      </c>
      <c r="V175" s="63">
        <f t="shared" si="217"/>
        <v>19.577997921454209</v>
      </c>
    </row>
    <row r="176" spans="1:22" x14ac:dyDescent="0.2">
      <c r="A176" s="3" t="s">
        <v>10</v>
      </c>
      <c r="B176" s="63"/>
      <c r="C176" s="63">
        <f t="shared" si="190"/>
        <v>17.048644352490903</v>
      </c>
      <c r="D176" s="63">
        <f t="shared" si="190"/>
        <v>17.942148739306514</v>
      </c>
      <c r="E176" s="63">
        <f t="shared" si="190"/>
        <v>18.646890089839577</v>
      </c>
      <c r="F176" s="63">
        <f t="shared" si="190"/>
        <v>20.452548811871079</v>
      </c>
      <c r="G176" s="63">
        <f t="shared" si="190"/>
        <v>18.857524081744934</v>
      </c>
      <c r="H176" s="63">
        <f t="shared" si="190"/>
        <v>17.818201260798801</v>
      </c>
      <c r="I176" s="63">
        <f t="shared" si="190"/>
        <v>18.975719130282656</v>
      </c>
      <c r="J176" s="63">
        <f t="shared" si="190"/>
        <v>19.480172484497828</v>
      </c>
      <c r="K176" s="63">
        <f t="shared" si="190"/>
        <v>19.569122983075342</v>
      </c>
      <c r="L176" s="63">
        <f t="shared" si="190"/>
        <v>21.11416027016265</v>
      </c>
      <c r="M176" s="63">
        <f t="shared" si="190"/>
        <v>21.223978725565235</v>
      </c>
      <c r="N176" s="63">
        <f t="shared" si="190"/>
        <v>22.548059692709433</v>
      </c>
      <c r="O176" s="63">
        <f t="shared" ref="O176:Q176" si="218">O36/O$41*100</f>
        <v>20.774400877362634</v>
      </c>
      <c r="P176" s="63">
        <f t="shared" si="218"/>
        <v>22.310561905657678</v>
      </c>
      <c r="Q176" s="63">
        <f t="shared" si="218"/>
        <v>22.333152380940994</v>
      </c>
      <c r="R176" s="63">
        <f t="shared" ref="R176" si="219">R36/R$41*100</f>
        <v>21.974348818431015</v>
      </c>
      <c r="S176" s="63">
        <f t="shared" ref="S176:V176" si="220">S36/S$41*100</f>
        <v>21.845887860742728</v>
      </c>
      <c r="T176" s="63">
        <f t="shared" si="220"/>
        <v>21.161065473806381</v>
      </c>
      <c r="U176" s="63">
        <f t="shared" si="220"/>
        <v>20.534113892204314</v>
      </c>
      <c r="V176" s="63">
        <f t="shared" si="220"/>
        <v>21.095394440741305</v>
      </c>
    </row>
    <row r="177" spans="1:22" x14ac:dyDescent="0.2">
      <c r="A177" s="3" t="s">
        <v>11</v>
      </c>
      <c r="B177" s="63"/>
      <c r="C177" s="63">
        <f t="shared" si="190"/>
        <v>3.7168723245705588</v>
      </c>
      <c r="D177" s="63">
        <f t="shared" si="190"/>
        <v>3.6767276966248099</v>
      </c>
      <c r="E177" s="63">
        <f t="shared" si="190"/>
        <v>4.008173673564345</v>
      </c>
      <c r="F177" s="63">
        <f t="shared" si="190"/>
        <v>4.223265136837604</v>
      </c>
      <c r="G177" s="63">
        <f t="shared" si="190"/>
        <v>4.3445497860403641</v>
      </c>
      <c r="H177" s="63">
        <f t="shared" si="190"/>
        <v>4.1107295119014609</v>
      </c>
      <c r="I177" s="63">
        <f t="shared" si="190"/>
        <v>4.1420882640342542</v>
      </c>
      <c r="J177" s="63">
        <f t="shared" si="190"/>
        <v>4.3738765275439802</v>
      </c>
      <c r="K177" s="63">
        <f t="shared" si="190"/>
        <v>4.3511893637294357</v>
      </c>
      <c r="L177" s="63">
        <f t="shared" si="190"/>
        <v>4.364429260221165</v>
      </c>
      <c r="M177" s="63">
        <f t="shared" si="190"/>
        <v>4.6224666145912163</v>
      </c>
      <c r="N177" s="63">
        <f t="shared" si="190"/>
        <v>4.2463982294637228</v>
      </c>
      <c r="O177" s="63">
        <f t="shared" ref="O177:Q177" si="221">O37/O$41*100</f>
        <v>3.9447970597627431</v>
      </c>
      <c r="P177" s="63">
        <f t="shared" si="221"/>
        <v>4.5468381943015528</v>
      </c>
      <c r="Q177" s="63">
        <f t="shared" si="221"/>
        <v>4.8559540752788601</v>
      </c>
      <c r="R177" s="63">
        <f t="shared" ref="R177" si="222">R37/R$41*100</f>
        <v>5.1249719733531265</v>
      </c>
      <c r="S177" s="63">
        <f t="shared" ref="S177:V177" si="223">S37/S$41*100</f>
        <v>5.0853140978023328</v>
      </c>
      <c r="T177" s="63">
        <f t="shared" si="223"/>
        <v>4.7773570513458115</v>
      </c>
      <c r="U177" s="63">
        <f t="shared" si="223"/>
        <v>4.6073758263801388</v>
      </c>
      <c r="V177" s="63">
        <f t="shared" si="223"/>
        <v>4.7626794454656149</v>
      </c>
    </row>
    <row r="178" spans="1:22" x14ac:dyDescent="0.2">
      <c r="A178" s="28" t="s">
        <v>12</v>
      </c>
      <c r="B178" s="64"/>
      <c r="C178" s="168">
        <f t="shared" si="190"/>
        <v>4.9318298629853903</v>
      </c>
      <c r="D178" s="168">
        <f t="shared" si="190"/>
        <v>4.7767574973025573</v>
      </c>
      <c r="E178" s="168">
        <f t="shared" si="190"/>
        <v>5.3370459132053663</v>
      </c>
      <c r="F178" s="168">
        <f t="shared" si="190"/>
        <v>5.3773153580860305</v>
      </c>
      <c r="G178" s="168">
        <f t="shared" si="190"/>
        <v>5.2694468258189691</v>
      </c>
      <c r="H178" s="168">
        <f t="shared" si="190"/>
        <v>5.230560188246649</v>
      </c>
      <c r="I178" s="168">
        <f t="shared" si="190"/>
        <v>5.0660663414796598</v>
      </c>
      <c r="J178" s="168">
        <f t="shared" si="190"/>
        <v>4.6623894161634603</v>
      </c>
      <c r="K178" s="168">
        <f t="shared" si="190"/>
        <v>4.3489297401884643</v>
      </c>
      <c r="L178" s="168">
        <f t="shared" si="190"/>
        <v>4.286970077994515</v>
      </c>
      <c r="M178" s="168">
        <f t="shared" si="190"/>
        <v>4.2817194871926967</v>
      </c>
      <c r="N178" s="168">
        <f t="shared" si="190"/>
        <v>4.174919240674404</v>
      </c>
      <c r="O178" s="168">
        <f t="shared" ref="O178:Q178" si="224">O38/O$41*100</f>
        <v>4.3631570033595395</v>
      </c>
      <c r="P178" s="168">
        <f t="shared" si="224"/>
        <v>4.3852462297640828</v>
      </c>
      <c r="Q178" s="168">
        <f t="shared" si="224"/>
        <v>4.3260715506106644</v>
      </c>
      <c r="R178" s="168">
        <f t="shared" ref="R178" si="225">R38/R$41*100</f>
        <v>4.2389040566088418</v>
      </c>
      <c r="S178" s="168">
        <f t="shared" ref="S178:V178" si="226">S38/S$41*100</f>
        <v>4.3259683650862</v>
      </c>
      <c r="T178" s="168">
        <f t="shared" si="226"/>
        <v>4.4157588403517325</v>
      </c>
      <c r="U178" s="168">
        <f t="shared" si="226"/>
        <v>4.4528252883990262</v>
      </c>
      <c r="V178" s="168">
        <f t="shared" si="226"/>
        <v>4.5758095474553677</v>
      </c>
    </row>
    <row r="179" spans="1:22" ht="25.5" hidden="1" x14ac:dyDescent="0.2">
      <c r="A179" s="5" t="str">
        <f>A100</f>
        <v>KZN - Annual Gross Operating Surplus</v>
      </c>
      <c r="B179" s="62"/>
      <c r="C179" s="62">
        <f t="shared" si="190"/>
        <v>100</v>
      </c>
      <c r="D179" s="62">
        <f t="shared" si="190"/>
        <v>100</v>
      </c>
      <c r="E179" s="62">
        <f t="shared" si="190"/>
        <v>100</v>
      </c>
      <c r="F179" s="62">
        <f t="shared" si="190"/>
        <v>100</v>
      </c>
      <c r="G179" s="62">
        <f t="shared" si="190"/>
        <v>100</v>
      </c>
      <c r="H179" s="62">
        <f t="shared" si="190"/>
        <v>100</v>
      </c>
      <c r="I179" s="62">
        <f t="shared" si="190"/>
        <v>100</v>
      </c>
      <c r="J179" s="62">
        <f t="shared" si="190"/>
        <v>100</v>
      </c>
      <c r="K179" s="62">
        <f t="shared" si="190"/>
        <v>100</v>
      </c>
      <c r="L179" s="62">
        <f t="shared" si="190"/>
        <v>100</v>
      </c>
      <c r="M179" s="62">
        <f t="shared" si="190"/>
        <v>100</v>
      </c>
      <c r="N179" s="62">
        <f t="shared" si="190"/>
        <v>100</v>
      </c>
      <c r="O179" s="62">
        <f t="shared" ref="O179:Q179" si="227">O39/O$41*100</f>
        <v>100</v>
      </c>
      <c r="P179" s="62">
        <f t="shared" si="227"/>
        <v>99.999463353187522</v>
      </c>
      <c r="Q179" s="62">
        <f t="shared" si="227"/>
        <v>99.99898941839372</v>
      </c>
      <c r="R179" s="62">
        <f t="shared" ref="R179" si="228">R39/R$41*100</f>
        <v>99.998597454986509</v>
      </c>
      <c r="S179" s="62">
        <f t="shared" ref="S179:V179" si="229">S39/S$41*100</f>
        <v>99.998242486701329</v>
      </c>
      <c r="T179" s="62">
        <f t="shared" si="229"/>
        <v>99.997970630199646</v>
      </c>
      <c r="U179" s="62">
        <f t="shared" si="229"/>
        <v>99.997746642982534</v>
      </c>
      <c r="V179" s="62">
        <f t="shared" si="229"/>
        <v>99.997429056283366</v>
      </c>
    </row>
    <row r="180" spans="1:22" hidden="1" x14ac:dyDescent="0.2">
      <c r="A180" s="6" t="s">
        <v>14</v>
      </c>
      <c r="B180" s="63"/>
      <c r="C180" s="63">
        <f t="shared" si="190"/>
        <v>0</v>
      </c>
      <c r="D180" s="63">
        <f t="shared" si="190"/>
        <v>0</v>
      </c>
      <c r="E180" s="63">
        <f t="shared" si="190"/>
        <v>0</v>
      </c>
      <c r="F180" s="63">
        <f t="shared" si="190"/>
        <v>0</v>
      </c>
      <c r="G180" s="63">
        <f t="shared" si="190"/>
        <v>0</v>
      </c>
      <c r="H180" s="63">
        <f t="shared" si="190"/>
        <v>0</v>
      </c>
      <c r="I180" s="63">
        <f t="shared" si="190"/>
        <v>0</v>
      </c>
      <c r="J180" s="63">
        <f t="shared" si="190"/>
        <v>0</v>
      </c>
      <c r="K180" s="63">
        <f t="shared" si="190"/>
        <v>0</v>
      </c>
      <c r="L180" s="63">
        <f t="shared" si="190"/>
        <v>0</v>
      </c>
      <c r="M180" s="63">
        <f t="shared" si="190"/>
        <v>0</v>
      </c>
      <c r="N180" s="63">
        <f t="shared" si="190"/>
        <v>0</v>
      </c>
      <c r="O180" s="63">
        <f t="shared" ref="O180:Q180" si="230">O40/O$41*100</f>
        <v>0</v>
      </c>
      <c r="P180" s="63">
        <f t="shared" si="230"/>
        <v>5.3664681248140811E-4</v>
      </c>
      <c r="Q180" s="63">
        <f t="shared" si="230"/>
        <v>1.0105816062742725E-3</v>
      </c>
      <c r="R180" s="63">
        <f t="shared" ref="R180" si="231">R40/R$41*100</f>
        <v>1.4025450134994269E-3</v>
      </c>
      <c r="S180" s="63">
        <f t="shared" ref="S180:V180" si="232">S40/S$41*100</f>
        <v>1.7575132986773951E-3</v>
      </c>
      <c r="T180" s="63">
        <f t="shared" si="232"/>
        <v>2.0293698003559474E-3</v>
      </c>
      <c r="U180" s="63">
        <f t="shared" si="232"/>
        <v>2.2533570174704913E-3</v>
      </c>
      <c r="V180" s="63">
        <f t="shared" si="232"/>
        <v>2.5709437166447136E-3</v>
      </c>
    </row>
    <row r="181" spans="1:22" ht="13.5" thickBot="1" x14ac:dyDescent="0.25">
      <c r="A181" s="71" t="str">
        <f>A179</f>
        <v>KZN - Annual Gross Operating Surplus</v>
      </c>
      <c r="B181" s="65"/>
      <c r="C181" s="65">
        <f t="shared" si="190"/>
        <v>100</v>
      </c>
      <c r="D181" s="65">
        <f t="shared" si="190"/>
        <v>100</v>
      </c>
      <c r="E181" s="65">
        <f t="shared" si="190"/>
        <v>100</v>
      </c>
      <c r="F181" s="65">
        <f t="shared" si="190"/>
        <v>100</v>
      </c>
      <c r="G181" s="65">
        <f t="shared" si="190"/>
        <v>100</v>
      </c>
      <c r="H181" s="65">
        <f t="shared" si="190"/>
        <v>100</v>
      </c>
      <c r="I181" s="65">
        <f t="shared" si="190"/>
        <v>100</v>
      </c>
      <c r="J181" s="65">
        <f t="shared" si="190"/>
        <v>100</v>
      </c>
      <c r="K181" s="65">
        <f t="shared" si="190"/>
        <v>100</v>
      </c>
      <c r="L181" s="65">
        <f t="shared" si="190"/>
        <v>100</v>
      </c>
      <c r="M181" s="65">
        <f t="shared" si="190"/>
        <v>100</v>
      </c>
      <c r="N181" s="65">
        <f t="shared" si="190"/>
        <v>100</v>
      </c>
      <c r="O181" s="65">
        <f t="shared" ref="O181:Q181" si="233">O41/O$41*100</f>
        <v>100</v>
      </c>
      <c r="P181" s="65">
        <f t="shared" si="233"/>
        <v>100</v>
      </c>
      <c r="Q181" s="65">
        <f t="shared" si="233"/>
        <v>100</v>
      </c>
      <c r="R181" s="65">
        <f t="shared" ref="R181" si="234">R41/R$41*100</f>
        <v>100</v>
      </c>
      <c r="S181" s="65">
        <f t="shared" ref="S181:V181" si="235">S41/S$41*100</f>
        <v>100</v>
      </c>
      <c r="T181" s="65">
        <f t="shared" si="235"/>
        <v>100</v>
      </c>
      <c r="U181" s="65">
        <f t="shared" si="235"/>
        <v>100</v>
      </c>
      <c r="V181" s="65">
        <f t="shared" si="235"/>
        <v>100</v>
      </c>
    </row>
  </sheetData>
  <mergeCells count="7">
    <mergeCell ref="A1:V1"/>
    <mergeCell ref="A163:P163"/>
    <mergeCell ref="A82:P82"/>
    <mergeCell ref="A3:P3"/>
    <mergeCell ref="A23:P23"/>
    <mergeCell ref="A43:P43"/>
    <mergeCell ref="A62:P62"/>
  </mergeCells>
  <phoneticPr fontId="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121"/>
  <sheetViews>
    <sheetView workbookViewId="0">
      <selection sqref="A1:CH1"/>
    </sheetView>
  </sheetViews>
  <sheetFormatPr defaultRowHeight="12.75" x14ac:dyDescent="0.2"/>
  <cols>
    <col min="1" max="1" width="43.125" customWidth="1"/>
    <col min="2" max="25" width="9.125" bestFit="1" customWidth="1"/>
    <col min="26" max="26" width="9.25" bestFit="1" customWidth="1"/>
    <col min="27" max="29" width="9.125" bestFit="1" customWidth="1"/>
    <col min="30" max="30" width="9.25" bestFit="1" customWidth="1"/>
    <col min="31" max="33" width="9.125" bestFit="1" customWidth="1"/>
    <col min="34" max="34" width="9.25" bestFit="1" customWidth="1"/>
    <col min="35" max="37" width="9.125" bestFit="1" customWidth="1"/>
    <col min="38" max="38" width="9.25" bestFit="1" customWidth="1"/>
    <col min="39" max="45" width="9.125" bestFit="1" customWidth="1"/>
    <col min="46" max="46" width="9.25" bestFit="1" customWidth="1"/>
    <col min="47" max="49" width="9.125" bestFit="1" customWidth="1"/>
    <col min="50" max="50" width="9.25" bestFit="1" customWidth="1"/>
    <col min="51" max="58" width="9.125" bestFit="1" customWidth="1"/>
    <col min="59" max="60" width="9.25" bestFit="1" customWidth="1"/>
    <col min="61" max="61" width="9" customWidth="1"/>
    <col min="62" max="82" width="9.125" bestFit="1" customWidth="1"/>
    <col min="83" max="85" width="9.125" customWidth="1"/>
    <col min="86" max="86" width="9.125" bestFit="1" customWidth="1"/>
  </cols>
  <sheetData>
    <row r="1" spans="1:86" ht="42.75" customHeight="1" thickBot="1" x14ac:dyDescent="0.25">
      <c r="A1" s="212" t="s">
        <v>182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3"/>
      <c r="AA1" s="213"/>
      <c r="AB1" s="213"/>
      <c r="AC1" s="213"/>
      <c r="AD1" s="213"/>
      <c r="AE1" s="213"/>
      <c r="AF1" s="213"/>
      <c r="AG1" s="213"/>
      <c r="AH1" s="213"/>
      <c r="AI1" s="213"/>
      <c r="AJ1" s="213"/>
      <c r="AK1" s="213"/>
      <c r="AL1" s="213"/>
      <c r="AM1" s="213"/>
      <c r="AN1" s="213"/>
      <c r="AO1" s="213"/>
      <c r="AP1" s="213"/>
      <c r="AQ1" s="213"/>
      <c r="AR1" s="213"/>
      <c r="AS1" s="213"/>
      <c r="AT1" s="213"/>
      <c r="AU1" s="213"/>
      <c r="AV1" s="213"/>
      <c r="AW1" s="213"/>
      <c r="AX1" s="213"/>
      <c r="AY1" s="213"/>
      <c r="AZ1" s="213"/>
      <c r="BA1" s="213"/>
      <c r="BB1" s="213"/>
      <c r="BC1" s="213"/>
      <c r="BD1" s="213"/>
      <c r="BE1" s="213"/>
      <c r="BF1" s="213"/>
      <c r="BG1" s="213"/>
      <c r="BH1" s="213"/>
      <c r="BI1" s="213"/>
      <c r="BJ1" s="213"/>
      <c r="BK1" s="213"/>
      <c r="BL1" s="213"/>
      <c r="BM1" s="213"/>
      <c r="BN1" s="213"/>
      <c r="BO1" s="213"/>
      <c r="BP1" s="213"/>
      <c r="BQ1" s="213"/>
      <c r="BR1" s="213"/>
      <c r="BS1" s="213"/>
      <c r="BT1" s="213"/>
      <c r="BU1" s="213"/>
      <c r="BV1" s="213"/>
      <c r="BW1" s="213"/>
      <c r="BX1" s="213"/>
      <c r="BY1" s="213"/>
      <c r="BZ1" s="213"/>
      <c r="CA1" s="213"/>
      <c r="CB1" s="213"/>
      <c r="CC1" s="213"/>
      <c r="CD1" s="213"/>
      <c r="CE1" s="213"/>
      <c r="CF1" s="213"/>
      <c r="CG1" s="213"/>
      <c r="CH1" s="214"/>
    </row>
    <row r="3" spans="1:86" ht="18" x14ac:dyDescent="0.25">
      <c r="A3" s="209" t="str">
        <f>Annual!A3</f>
        <v>SA – Annual Gross Operating Surplus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216"/>
      <c r="AA3" s="216"/>
      <c r="AB3" s="216"/>
      <c r="AC3" s="216"/>
      <c r="AD3" s="216"/>
      <c r="AE3" s="216"/>
      <c r="AF3" s="216"/>
      <c r="AG3" s="216"/>
      <c r="AH3" s="216"/>
      <c r="AI3" s="216"/>
      <c r="AJ3" s="216"/>
      <c r="AK3" s="216"/>
      <c r="AL3" s="216"/>
      <c r="AM3" s="216"/>
      <c r="AN3" s="216"/>
      <c r="AO3" s="216"/>
      <c r="AP3" s="216"/>
      <c r="AQ3" s="216"/>
      <c r="AR3" s="216"/>
      <c r="AS3" s="216"/>
      <c r="AT3" s="216"/>
      <c r="AU3" s="216"/>
      <c r="AV3" s="216"/>
      <c r="AW3" s="216"/>
      <c r="AX3" s="216"/>
      <c r="AY3" s="216"/>
      <c r="AZ3" s="216"/>
      <c r="BA3" s="216"/>
      <c r="BB3" s="216"/>
      <c r="BC3" s="216"/>
      <c r="BD3" s="216"/>
      <c r="BE3" s="216"/>
      <c r="BF3" s="216"/>
      <c r="BG3" s="216"/>
      <c r="BH3" s="216"/>
    </row>
    <row r="4" spans="1:86" ht="13.5" thickBot="1" x14ac:dyDescent="0.25">
      <c r="A4" s="1" t="s">
        <v>183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86" ht="13.5" thickBot="1" x14ac:dyDescent="0.25">
      <c r="A5" s="25" t="s">
        <v>23</v>
      </c>
      <c r="B5" s="133" t="s">
        <v>109</v>
      </c>
      <c r="C5" s="132" t="s">
        <v>110</v>
      </c>
      <c r="D5" s="132" t="s">
        <v>111</v>
      </c>
      <c r="E5" s="132" t="s">
        <v>112</v>
      </c>
      <c r="F5" s="132" t="s">
        <v>108</v>
      </c>
      <c r="G5" s="132" t="s">
        <v>113</v>
      </c>
      <c r="H5" s="132" t="s">
        <v>114</v>
      </c>
      <c r="I5" s="132" t="s">
        <v>115</v>
      </c>
      <c r="J5" s="132" t="s">
        <v>116</v>
      </c>
      <c r="K5" s="132" t="s">
        <v>117</v>
      </c>
      <c r="L5" s="132" t="s">
        <v>118</v>
      </c>
      <c r="M5" s="132" t="s">
        <v>119</v>
      </c>
      <c r="N5" s="132" t="s">
        <v>120</v>
      </c>
      <c r="O5" s="132" t="s">
        <v>121</v>
      </c>
      <c r="P5" s="132" t="s">
        <v>122</v>
      </c>
      <c r="Q5" s="132" t="s">
        <v>123</v>
      </c>
      <c r="R5" s="132" t="s">
        <v>124</v>
      </c>
      <c r="S5" s="132" t="s">
        <v>125</v>
      </c>
      <c r="T5" s="132" t="s">
        <v>126</v>
      </c>
      <c r="U5" s="132" t="s">
        <v>127</v>
      </c>
      <c r="V5" s="132" t="s">
        <v>156</v>
      </c>
      <c r="W5" s="132" t="s">
        <v>157</v>
      </c>
      <c r="X5" s="132" t="s">
        <v>158</v>
      </c>
      <c r="Y5" s="132" t="s">
        <v>159</v>
      </c>
      <c r="Z5" s="132" t="s">
        <v>128</v>
      </c>
      <c r="AA5" s="132" t="s">
        <v>129</v>
      </c>
      <c r="AB5" s="132" t="s">
        <v>130</v>
      </c>
      <c r="AC5" s="132" t="s">
        <v>131</v>
      </c>
      <c r="AD5" s="132" t="s">
        <v>132</v>
      </c>
      <c r="AE5" s="132" t="s">
        <v>133</v>
      </c>
      <c r="AF5" s="132" t="s">
        <v>134</v>
      </c>
      <c r="AG5" s="132" t="s">
        <v>135</v>
      </c>
      <c r="AH5" s="132" t="s">
        <v>136</v>
      </c>
      <c r="AI5" s="132" t="s">
        <v>137</v>
      </c>
      <c r="AJ5" s="132" t="s">
        <v>138</v>
      </c>
      <c r="AK5" s="132" t="s">
        <v>139</v>
      </c>
      <c r="AL5" s="132" t="s">
        <v>140</v>
      </c>
      <c r="AM5" s="132" t="s">
        <v>141</v>
      </c>
      <c r="AN5" s="132" t="s">
        <v>142</v>
      </c>
      <c r="AO5" s="132" t="s">
        <v>143</v>
      </c>
      <c r="AP5" s="132" t="s">
        <v>144</v>
      </c>
      <c r="AQ5" s="132" t="s">
        <v>145</v>
      </c>
      <c r="AR5" s="132" t="s">
        <v>146</v>
      </c>
      <c r="AS5" s="132" t="s">
        <v>147</v>
      </c>
      <c r="AT5" s="132" t="s">
        <v>148</v>
      </c>
      <c r="AU5" s="132" t="s">
        <v>149</v>
      </c>
      <c r="AV5" s="132" t="s">
        <v>150</v>
      </c>
      <c r="AW5" s="132" t="s">
        <v>151</v>
      </c>
      <c r="AX5" s="132" t="s">
        <v>152</v>
      </c>
      <c r="AY5" s="132" t="s">
        <v>153</v>
      </c>
      <c r="AZ5" s="132" t="s">
        <v>154</v>
      </c>
      <c r="BA5" s="132" t="s">
        <v>155</v>
      </c>
      <c r="BB5" s="132" t="s">
        <v>71</v>
      </c>
      <c r="BC5" s="132" t="s">
        <v>72</v>
      </c>
      <c r="BD5" s="132" t="s">
        <v>73</v>
      </c>
      <c r="BE5" s="132" t="s">
        <v>74</v>
      </c>
      <c r="BF5" s="132" t="s">
        <v>68</v>
      </c>
      <c r="BG5" s="132" t="s">
        <v>69</v>
      </c>
      <c r="BH5" s="132" t="s">
        <v>70</v>
      </c>
      <c r="BI5" s="132" t="s">
        <v>161</v>
      </c>
      <c r="BJ5" s="132" t="s">
        <v>163</v>
      </c>
      <c r="BK5" s="132" t="s">
        <v>164</v>
      </c>
      <c r="BL5" s="132" t="s">
        <v>165</v>
      </c>
      <c r="BM5" s="132" t="s">
        <v>166</v>
      </c>
      <c r="BN5" s="132" t="s">
        <v>170</v>
      </c>
      <c r="BO5" s="132" t="s">
        <v>171</v>
      </c>
      <c r="BP5" s="132" t="s">
        <v>173</v>
      </c>
      <c r="BQ5" s="132" t="s">
        <v>174</v>
      </c>
      <c r="BR5" s="132" t="s">
        <v>175</v>
      </c>
      <c r="BS5" s="132" t="s">
        <v>176</v>
      </c>
      <c r="BT5" s="132" t="s">
        <v>177</v>
      </c>
      <c r="BU5" s="132" t="s">
        <v>208</v>
      </c>
      <c r="BV5" s="132" t="s">
        <v>209</v>
      </c>
      <c r="BW5" s="132" t="s">
        <v>210</v>
      </c>
      <c r="BX5" s="132" t="s">
        <v>211</v>
      </c>
      <c r="BY5" s="132" t="s">
        <v>212</v>
      </c>
      <c r="BZ5" s="132" t="s">
        <v>213</v>
      </c>
      <c r="CA5" s="132" t="s">
        <v>214</v>
      </c>
      <c r="CB5" s="132" t="s">
        <v>215</v>
      </c>
      <c r="CC5" s="132" t="s">
        <v>216</v>
      </c>
      <c r="CD5" s="132" t="s">
        <v>217</v>
      </c>
      <c r="CE5" s="132" t="s">
        <v>218</v>
      </c>
      <c r="CF5" s="132" t="s">
        <v>219</v>
      </c>
      <c r="CG5" s="132" t="s">
        <v>220</v>
      </c>
      <c r="CH5" s="132" t="s">
        <v>221</v>
      </c>
    </row>
    <row r="6" spans="1:86" ht="13.5" thickTop="1" x14ac:dyDescent="0.2">
      <c r="A6" s="2" t="s">
        <v>0</v>
      </c>
      <c r="B6" s="21">
        <f t="shared" ref="B6:AG6" si="0">SUM(B7:B8)</f>
        <v>6033.016413072839</v>
      </c>
      <c r="C6" s="15">
        <f t="shared" si="0"/>
        <v>8538.8958081548844</v>
      </c>
      <c r="D6" s="15">
        <f t="shared" si="0"/>
        <v>8767.2632543642394</v>
      </c>
      <c r="E6" s="15">
        <f t="shared" si="0"/>
        <v>6588.5431513984222</v>
      </c>
      <c r="F6" s="15">
        <f t="shared" si="0"/>
        <v>6553.0273123036404</v>
      </c>
      <c r="G6" s="15">
        <f t="shared" si="0"/>
        <v>12507.211001553233</v>
      </c>
      <c r="H6" s="15">
        <f t="shared" si="0"/>
        <v>10047.778822044982</v>
      </c>
      <c r="I6" s="15">
        <f t="shared" si="0"/>
        <v>7428.5284835597613</v>
      </c>
      <c r="J6" s="15">
        <f t="shared" si="0"/>
        <v>7458.1577876641122</v>
      </c>
      <c r="K6" s="15">
        <f t="shared" si="0"/>
        <v>12840.726041028953</v>
      </c>
      <c r="L6" s="15">
        <f t="shared" si="0"/>
        <v>9888.8473398945462</v>
      </c>
      <c r="M6" s="15">
        <f t="shared" si="0"/>
        <v>6976.0147839558449</v>
      </c>
      <c r="N6" s="15">
        <f t="shared" si="0"/>
        <v>7767.8893902730979</v>
      </c>
      <c r="O6" s="15">
        <f t="shared" si="0"/>
        <v>13467.256322065128</v>
      </c>
      <c r="P6" s="15">
        <f t="shared" si="0"/>
        <v>11449.337145810368</v>
      </c>
      <c r="Q6" s="15">
        <f t="shared" si="0"/>
        <v>7630.4222669717874</v>
      </c>
      <c r="R6" s="15">
        <f t="shared" si="0"/>
        <v>8772.3988145363401</v>
      </c>
      <c r="S6" s="15">
        <f t="shared" si="0"/>
        <v>14913.25596972385</v>
      </c>
      <c r="T6" s="15">
        <f t="shared" si="0"/>
        <v>12061.181381596136</v>
      </c>
      <c r="U6" s="15">
        <f t="shared" si="0"/>
        <v>8607.5304162639804</v>
      </c>
      <c r="V6" s="15">
        <f t="shared" si="0"/>
        <v>10561.391759208589</v>
      </c>
      <c r="W6" s="15">
        <f t="shared" si="0"/>
        <v>16602.304822796708</v>
      </c>
      <c r="X6" s="15">
        <f t="shared" si="0"/>
        <v>15672.889290266741</v>
      </c>
      <c r="Y6" s="15">
        <f t="shared" si="0"/>
        <v>11258.090966789878</v>
      </c>
      <c r="Z6" s="15">
        <f t="shared" si="0"/>
        <v>14113.821794383224</v>
      </c>
      <c r="AA6" s="15">
        <f t="shared" si="0"/>
        <v>22431.387900955277</v>
      </c>
      <c r="AB6" s="15">
        <f t="shared" si="0"/>
        <v>18805.409389138207</v>
      </c>
      <c r="AC6" s="15">
        <f t="shared" si="0"/>
        <v>14333.552654501846</v>
      </c>
      <c r="AD6" s="15">
        <f t="shared" si="0"/>
        <v>16892.435635832757</v>
      </c>
      <c r="AE6" s="15">
        <f t="shared" si="0"/>
        <v>28712.727255448128</v>
      </c>
      <c r="AF6" s="15">
        <f t="shared" si="0"/>
        <v>25187.882901421297</v>
      </c>
      <c r="AG6" s="15">
        <f t="shared" si="0"/>
        <v>17216.157207297809</v>
      </c>
      <c r="AH6" s="15">
        <f t="shared" ref="AH6:BM6" si="1">SUM(AH7:AH8)</f>
        <v>15780.259</v>
      </c>
      <c r="AI6" s="15">
        <f t="shared" si="1"/>
        <v>25347.272999999997</v>
      </c>
      <c r="AJ6" s="15">
        <f t="shared" si="1"/>
        <v>22483.17</v>
      </c>
      <c r="AK6" s="15">
        <f t="shared" si="1"/>
        <v>14596.039999999999</v>
      </c>
      <c r="AL6" s="15">
        <f t="shared" si="1"/>
        <v>15584.182000000001</v>
      </c>
      <c r="AM6" s="15">
        <f t="shared" si="1"/>
        <v>25883.55</v>
      </c>
      <c r="AN6" s="15">
        <f t="shared" si="1"/>
        <v>24055.923000000003</v>
      </c>
      <c r="AO6" s="15">
        <f t="shared" si="1"/>
        <v>15934.989</v>
      </c>
      <c r="AP6" s="15">
        <f t="shared" si="1"/>
        <v>17889.368000000002</v>
      </c>
      <c r="AQ6" s="15">
        <f t="shared" si="1"/>
        <v>27625.200000000004</v>
      </c>
      <c r="AR6" s="15">
        <f t="shared" si="1"/>
        <v>26765.506000000001</v>
      </c>
      <c r="AS6" s="15">
        <f t="shared" si="1"/>
        <v>20027.925999999999</v>
      </c>
      <c r="AT6" s="15">
        <f t="shared" si="1"/>
        <v>20330.271000000001</v>
      </c>
      <c r="AU6" s="15">
        <f t="shared" si="1"/>
        <v>29384.617999999999</v>
      </c>
      <c r="AV6" s="15">
        <f t="shared" si="1"/>
        <v>36546.495999999999</v>
      </c>
      <c r="AW6" s="15">
        <f t="shared" si="1"/>
        <v>27039.793000000001</v>
      </c>
      <c r="AX6" s="15">
        <f t="shared" si="1"/>
        <v>30013.737000000001</v>
      </c>
      <c r="AY6" s="15">
        <f t="shared" si="1"/>
        <v>40476.065000000002</v>
      </c>
      <c r="AZ6" s="15">
        <f t="shared" si="1"/>
        <v>39799.335999999996</v>
      </c>
      <c r="BA6" s="15">
        <f t="shared" si="1"/>
        <v>30214.93</v>
      </c>
      <c r="BB6" s="15">
        <f t="shared" si="1"/>
        <v>35026.055999999997</v>
      </c>
      <c r="BC6" s="15">
        <f t="shared" si="1"/>
        <v>54781.386999999995</v>
      </c>
      <c r="BD6" s="15">
        <f t="shared" si="1"/>
        <v>52953.074999999997</v>
      </c>
      <c r="BE6" s="15">
        <f t="shared" si="1"/>
        <v>36290.453000000001</v>
      </c>
      <c r="BF6" s="15">
        <f t="shared" si="1"/>
        <v>36214.725999999995</v>
      </c>
      <c r="BG6" s="15">
        <f t="shared" si="1"/>
        <v>54793.512000000002</v>
      </c>
      <c r="BH6" s="15">
        <f t="shared" si="1"/>
        <v>48338.762999999999</v>
      </c>
      <c r="BI6" s="15">
        <f t="shared" si="1"/>
        <v>35530.024000000005</v>
      </c>
      <c r="BJ6" s="15">
        <f t="shared" si="1"/>
        <v>35447.679000000004</v>
      </c>
      <c r="BK6" s="15">
        <f t="shared" si="1"/>
        <v>60750.428</v>
      </c>
      <c r="BL6" s="15">
        <f t="shared" si="1"/>
        <v>51840.215000000004</v>
      </c>
      <c r="BM6" s="15">
        <f t="shared" si="1"/>
        <v>42023.196999999993</v>
      </c>
      <c r="BN6" s="15">
        <f t="shared" ref="BN6:CD6" si="2">SUM(BN7:BN8)</f>
        <v>43223.214000000007</v>
      </c>
      <c r="BO6" s="15">
        <f t="shared" si="2"/>
        <v>61226.025000000001</v>
      </c>
      <c r="BP6" s="15">
        <f t="shared" si="2"/>
        <v>60006.256999999991</v>
      </c>
      <c r="BQ6" s="15">
        <f t="shared" si="2"/>
        <v>48645.554000000004</v>
      </c>
      <c r="BR6" s="15">
        <f t="shared" si="2"/>
        <v>43410.11</v>
      </c>
      <c r="BS6" s="15">
        <f t="shared" si="2"/>
        <v>64925.279999999999</v>
      </c>
      <c r="BT6" s="15">
        <f t="shared" si="2"/>
        <v>56637.534</v>
      </c>
      <c r="BU6" s="15">
        <f t="shared" si="2"/>
        <v>41737.566999999995</v>
      </c>
      <c r="BV6" s="15">
        <f t="shared" si="2"/>
        <v>47069.789999999994</v>
      </c>
      <c r="BW6" s="15">
        <f t="shared" si="2"/>
        <v>66117.156000000003</v>
      </c>
      <c r="BX6" s="15">
        <f t="shared" si="2"/>
        <v>58861.175000000003</v>
      </c>
      <c r="BY6" s="15">
        <f t="shared" si="2"/>
        <v>45773.401000000005</v>
      </c>
      <c r="BZ6" s="15">
        <f t="shared" si="2"/>
        <v>49111.145999999993</v>
      </c>
      <c r="CA6" s="15">
        <f t="shared" si="2"/>
        <v>66375.172999999995</v>
      </c>
      <c r="CB6" s="15">
        <f t="shared" si="2"/>
        <v>58079.821000000011</v>
      </c>
      <c r="CC6" s="15">
        <f t="shared" si="2"/>
        <v>42840.078000000009</v>
      </c>
      <c r="CD6" s="15">
        <f t="shared" si="2"/>
        <v>47841.267749999999</v>
      </c>
      <c r="CE6" s="15">
        <f t="shared" ref="CE6" si="3">SUM(CE7:CE8)</f>
        <v>64819.18475</v>
      </c>
      <c r="CF6" s="15">
        <f t="shared" ref="CF6:CH6" si="4">SUM(CF7:CF8)</f>
        <v>51067.988749999997</v>
      </c>
      <c r="CG6" s="15">
        <f t="shared" si="4"/>
        <v>41838.28375000001</v>
      </c>
      <c r="CH6" s="15">
        <f t="shared" si="4"/>
        <v>49336.445749674858</v>
      </c>
    </row>
    <row r="7" spans="1:86" x14ac:dyDescent="0.2">
      <c r="A7" s="3" t="s">
        <v>1</v>
      </c>
      <c r="B7" s="34">
        <v>2410.2984225099412</v>
      </c>
      <c r="C7" s="35">
        <v>4031.7328403556285</v>
      </c>
      <c r="D7" s="35">
        <v>4082.5139729739221</v>
      </c>
      <c r="E7" s="35">
        <v>2988.2880546597657</v>
      </c>
      <c r="F7" s="35">
        <v>2524.5528055042209</v>
      </c>
      <c r="G7" s="35">
        <v>7180.2712425662248</v>
      </c>
      <c r="H7" s="35">
        <v>4663.4951966071749</v>
      </c>
      <c r="I7" s="35">
        <v>3192.0080344549078</v>
      </c>
      <c r="J7" s="35">
        <v>3264.7020591223227</v>
      </c>
      <c r="K7" s="35">
        <v>7692.958000118454</v>
      </c>
      <c r="L7" s="35">
        <v>4670.5200405311543</v>
      </c>
      <c r="M7" s="35">
        <v>2900.099888227433</v>
      </c>
      <c r="N7" s="35">
        <v>3686.2927207665352</v>
      </c>
      <c r="O7" s="35">
        <v>7443.1056808848007</v>
      </c>
      <c r="P7" s="35">
        <v>4737.2696143742669</v>
      </c>
      <c r="Q7" s="35">
        <v>2049.7758141703798</v>
      </c>
      <c r="R7" s="35">
        <v>3168.0174040959864</v>
      </c>
      <c r="S7" s="35">
        <v>8082.4848364573627</v>
      </c>
      <c r="T7" s="35">
        <v>5069.4935266170232</v>
      </c>
      <c r="U7" s="35">
        <v>1862.2201482903856</v>
      </c>
      <c r="V7" s="35">
        <v>2934.2981939004212</v>
      </c>
      <c r="W7" s="35">
        <v>6853.6885936519211</v>
      </c>
      <c r="X7" s="35">
        <v>6692.0638783998311</v>
      </c>
      <c r="Y7" s="35">
        <v>2413.7133417568193</v>
      </c>
      <c r="Z7" s="35">
        <v>3531.7458561404296</v>
      </c>
      <c r="AA7" s="35">
        <v>9642.107931508699</v>
      </c>
      <c r="AB7" s="35">
        <v>6777.1653248650236</v>
      </c>
      <c r="AC7" s="35">
        <v>3679.1965133508329</v>
      </c>
      <c r="AD7" s="35">
        <v>4198.9356358327559</v>
      </c>
      <c r="AE7" s="35">
        <v>12683.727255448128</v>
      </c>
      <c r="AF7" s="35">
        <v>8711.6829014212944</v>
      </c>
      <c r="AG7" s="35">
        <v>3943.2542072978067</v>
      </c>
      <c r="AH7" s="35">
        <v>3799.4810000000002</v>
      </c>
      <c r="AI7" s="35">
        <v>11987.338</v>
      </c>
      <c r="AJ7" s="35">
        <v>8001.48</v>
      </c>
      <c r="AK7" s="35">
        <v>3248.2320000000004</v>
      </c>
      <c r="AL7" s="35">
        <v>3812.1819999999998</v>
      </c>
      <c r="AM7" s="35">
        <v>11615.15</v>
      </c>
      <c r="AN7" s="35">
        <v>8913.4230000000007</v>
      </c>
      <c r="AO7" s="35">
        <v>3429.1950000000002</v>
      </c>
      <c r="AP7" s="35">
        <v>4921.530999999999</v>
      </c>
      <c r="AQ7" s="35">
        <v>9479.2749999999996</v>
      </c>
      <c r="AR7" s="35">
        <v>8709.728000000001</v>
      </c>
      <c r="AS7" s="35">
        <v>3839.4659999999999</v>
      </c>
      <c r="AT7" s="35">
        <v>5089.3439999999991</v>
      </c>
      <c r="AU7" s="35">
        <v>9248.1059999999998</v>
      </c>
      <c r="AV7" s="35">
        <v>10789.689</v>
      </c>
      <c r="AW7" s="35">
        <v>4865.66</v>
      </c>
      <c r="AX7" s="35">
        <v>7734.0929999999989</v>
      </c>
      <c r="AY7" s="35">
        <v>14655.401999999998</v>
      </c>
      <c r="AZ7" s="35">
        <v>13264.303999999998</v>
      </c>
      <c r="BA7" s="35">
        <v>5399.38</v>
      </c>
      <c r="BB7" s="35">
        <v>9088.2880000000005</v>
      </c>
      <c r="BC7" s="35">
        <v>20477.425999999999</v>
      </c>
      <c r="BD7" s="35">
        <v>16392.78</v>
      </c>
      <c r="BE7" s="35">
        <v>5124.5059999999994</v>
      </c>
      <c r="BF7" s="35">
        <v>9700.5249999999978</v>
      </c>
      <c r="BG7" s="35">
        <v>21853.124</v>
      </c>
      <c r="BH7" s="35">
        <v>13412.970999999998</v>
      </c>
      <c r="BI7" s="35">
        <v>4686.78</v>
      </c>
      <c r="BJ7" s="35">
        <v>9424.134</v>
      </c>
      <c r="BK7" s="35">
        <v>23266.848000000002</v>
      </c>
      <c r="BL7" s="35">
        <v>10617.184000000001</v>
      </c>
      <c r="BM7" s="35">
        <v>2803.0429999999997</v>
      </c>
      <c r="BN7" s="35">
        <v>8408.630000000001</v>
      </c>
      <c r="BO7" s="35">
        <v>21203.472999999998</v>
      </c>
      <c r="BP7" s="35">
        <v>14366.434000000001</v>
      </c>
      <c r="BQ7" s="35">
        <v>5026.1619999999994</v>
      </c>
      <c r="BR7" s="35">
        <v>7908.9969999999994</v>
      </c>
      <c r="BS7" s="35">
        <v>24474.385999999999</v>
      </c>
      <c r="BT7" s="35">
        <v>12471.11</v>
      </c>
      <c r="BU7" s="35">
        <v>4308.098</v>
      </c>
      <c r="BV7" s="35">
        <v>8614.4110000000001</v>
      </c>
      <c r="BW7" s="35">
        <v>26895.771999999997</v>
      </c>
      <c r="BX7" s="35">
        <v>11559.066999999999</v>
      </c>
      <c r="BY7" s="35">
        <v>3415.3990000000003</v>
      </c>
      <c r="BZ7" s="35">
        <v>9645.0529999999999</v>
      </c>
      <c r="CA7" s="35">
        <v>28613.412</v>
      </c>
      <c r="CB7" s="35">
        <v>15212.961000000001</v>
      </c>
      <c r="CC7" s="35">
        <v>3909.0529999999999</v>
      </c>
      <c r="CD7" s="35">
        <v>12333.052750000003</v>
      </c>
      <c r="CE7" s="35">
        <v>27796.11275</v>
      </c>
      <c r="CF7" s="35">
        <v>12766.468750000002</v>
      </c>
      <c r="CG7" s="35">
        <v>4983.0897500000001</v>
      </c>
      <c r="CH7" s="35">
        <v>16206.322746576465</v>
      </c>
    </row>
    <row r="8" spans="1:86" x14ac:dyDescent="0.2">
      <c r="A8" s="68" t="s">
        <v>2</v>
      </c>
      <c r="B8" s="36">
        <v>3622.7179905628973</v>
      </c>
      <c r="C8" s="37">
        <v>4507.1629677992569</v>
      </c>
      <c r="D8" s="37">
        <v>4684.7492813903164</v>
      </c>
      <c r="E8" s="37">
        <v>3600.255096738656</v>
      </c>
      <c r="F8" s="37">
        <v>4028.474506799419</v>
      </c>
      <c r="G8" s="37">
        <v>5326.9397589870077</v>
      </c>
      <c r="H8" s="37">
        <v>5384.2836254378071</v>
      </c>
      <c r="I8" s="37">
        <v>4236.5204491048535</v>
      </c>
      <c r="J8" s="37">
        <v>4193.4557285417895</v>
      </c>
      <c r="K8" s="37">
        <v>5147.7680409104987</v>
      </c>
      <c r="L8" s="37">
        <v>5218.3272993633918</v>
      </c>
      <c r="M8" s="37">
        <v>4075.9148957284115</v>
      </c>
      <c r="N8" s="37">
        <v>4081.5966695065626</v>
      </c>
      <c r="O8" s="37">
        <v>6024.1506411803266</v>
      </c>
      <c r="P8" s="37">
        <v>6712.0675314361006</v>
      </c>
      <c r="Q8" s="37">
        <v>5580.6464528014076</v>
      </c>
      <c r="R8" s="37">
        <v>5604.3814104403546</v>
      </c>
      <c r="S8" s="37">
        <v>6830.7711332664867</v>
      </c>
      <c r="T8" s="37">
        <v>6991.6878549791118</v>
      </c>
      <c r="U8" s="37">
        <v>6745.3102679735939</v>
      </c>
      <c r="V8" s="37">
        <v>7627.0935653081669</v>
      </c>
      <c r="W8" s="37">
        <v>9748.6162291447872</v>
      </c>
      <c r="X8" s="37">
        <v>8980.8254118669101</v>
      </c>
      <c r="Y8" s="37">
        <v>8844.3776250330593</v>
      </c>
      <c r="Z8" s="37">
        <v>10582.075938242795</v>
      </c>
      <c r="AA8" s="37">
        <v>12789.279969446576</v>
      </c>
      <c r="AB8" s="37">
        <v>12028.244064273184</v>
      </c>
      <c r="AC8" s="37">
        <v>10654.356141151013</v>
      </c>
      <c r="AD8" s="37">
        <v>12693.5</v>
      </c>
      <c r="AE8" s="37">
        <v>16029</v>
      </c>
      <c r="AF8" s="37">
        <v>16476.2</v>
      </c>
      <c r="AG8" s="37">
        <v>13272.903000000002</v>
      </c>
      <c r="AH8" s="37">
        <v>11980.778</v>
      </c>
      <c r="AI8" s="37">
        <v>13359.934999999998</v>
      </c>
      <c r="AJ8" s="37">
        <v>14481.69</v>
      </c>
      <c r="AK8" s="37">
        <v>11347.807999999999</v>
      </c>
      <c r="AL8" s="37">
        <v>11772</v>
      </c>
      <c r="AM8" s="37">
        <v>14268.4</v>
      </c>
      <c r="AN8" s="37">
        <v>15142.5</v>
      </c>
      <c r="AO8" s="37">
        <v>12505.794</v>
      </c>
      <c r="AP8" s="37">
        <v>12967.837000000001</v>
      </c>
      <c r="AQ8" s="37">
        <v>18145.925000000003</v>
      </c>
      <c r="AR8" s="37">
        <v>18055.778000000002</v>
      </c>
      <c r="AS8" s="37">
        <v>16188.46</v>
      </c>
      <c r="AT8" s="37">
        <v>15240.927</v>
      </c>
      <c r="AU8" s="37">
        <v>20136.511999999999</v>
      </c>
      <c r="AV8" s="37">
        <v>25756.807000000001</v>
      </c>
      <c r="AW8" s="37">
        <v>22174.133000000002</v>
      </c>
      <c r="AX8" s="37">
        <v>22279.644</v>
      </c>
      <c r="AY8" s="37">
        <v>25820.663</v>
      </c>
      <c r="AZ8" s="37">
        <v>26535.031999999999</v>
      </c>
      <c r="BA8" s="37">
        <v>24815.55</v>
      </c>
      <c r="BB8" s="37">
        <v>25937.767999999996</v>
      </c>
      <c r="BC8" s="37">
        <v>34303.960999999996</v>
      </c>
      <c r="BD8" s="37">
        <v>36560.294999999998</v>
      </c>
      <c r="BE8" s="37">
        <v>31165.947</v>
      </c>
      <c r="BF8" s="35">
        <v>26514.201000000001</v>
      </c>
      <c r="BG8" s="35">
        <v>32940.388000000006</v>
      </c>
      <c r="BH8" s="35">
        <v>34925.792000000001</v>
      </c>
      <c r="BI8" s="35">
        <v>30843.244000000002</v>
      </c>
      <c r="BJ8" s="35">
        <v>26023.545000000002</v>
      </c>
      <c r="BK8" s="35">
        <v>37483.58</v>
      </c>
      <c r="BL8" s="35">
        <v>41223.031000000003</v>
      </c>
      <c r="BM8" s="35">
        <v>39220.153999999995</v>
      </c>
      <c r="BN8" s="35">
        <v>34814.584000000003</v>
      </c>
      <c r="BO8" s="35">
        <v>40022.552000000003</v>
      </c>
      <c r="BP8" s="35">
        <v>45639.822999999989</v>
      </c>
      <c r="BQ8" s="35">
        <v>43619.392000000007</v>
      </c>
      <c r="BR8" s="35">
        <v>35501.112999999998</v>
      </c>
      <c r="BS8" s="35">
        <v>40450.894</v>
      </c>
      <c r="BT8" s="35">
        <v>44166.423999999999</v>
      </c>
      <c r="BU8" s="35">
        <v>37429.468999999997</v>
      </c>
      <c r="BV8" s="35">
        <v>38455.378999999994</v>
      </c>
      <c r="BW8" s="35">
        <v>39221.384000000005</v>
      </c>
      <c r="BX8" s="35">
        <v>47302.108000000007</v>
      </c>
      <c r="BY8" s="35">
        <v>42358.002000000008</v>
      </c>
      <c r="BZ8" s="35">
        <v>39466.092999999993</v>
      </c>
      <c r="CA8" s="35">
        <v>37761.760999999999</v>
      </c>
      <c r="CB8" s="35">
        <v>42866.860000000008</v>
      </c>
      <c r="CC8" s="35">
        <v>38931.025000000009</v>
      </c>
      <c r="CD8" s="35">
        <v>35508.214999999997</v>
      </c>
      <c r="CE8" s="35">
        <v>37023.072</v>
      </c>
      <c r="CF8" s="35">
        <v>38301.519999999997</v>
      </c>
      <c r="CG8" s="35">
        <v>36855.19400000001</v>
      </c>
      <c r="CH8" s="35">
        <v>33130.123003098393</v>
      </c>
    </row>
    <row r="9" spans="1:86" x14ac:dyDescent="0.2">
      <c r="A9" s="2" t="s">
        <v>3</v>
      </c>
      <c r="B9" s="31">
        <f t="shared" ref="B9:AG9" si="5">SUM(B10:B12)</f>
        <v>16820.334514503684</v>
      </c>
      <c r="C9" s="32">
        <f t="shared" si="5"/>
        <v>18116.757247695205</v>
      </c>
      <c r="D9" s="32">
        <f t="shared" si="5"/>
        <v>19729.372384701113</v>
      </c>
      <c r="E9" s="32">
        <f t="shared" si="5"/>
        <v>17503.069433183391</v>
      </c>
      <c r="F9" s="32">
        <f t="shared" si="5"/>
        <v>18791.687135334741</v>
      </c>
      <c r="G9" s="32">
        <f t="shared" si="5"/>
        <v>19824.123316050427</v>
      </c>
      <c r="H9" s="32">
        <f t="shared" si="5"/>
        <v>20784.854866675636</v>
      </c>
      <c r="I9" s="32">
        <f t="shared" si="5"/>
        <v>19180.198913532051</v>
      </c>
      <c r="J9" s="32">
        <f t="shared" si="5"/>
        <v>21013.419069652911</v>
      </c>
      <c r="K9" s="32">
        <f t="shared" si="5"/>
        <v>22556.837531006997</v>
      </c>
      <c r="L9" s="32">
        <f t="shared" si="5"/>
        <v>23413.662224529544</v>
      </c>
      <c r="M9" s="32">
        <f t="shared" si="5"/>
        <v>21209.566131351341</v>
      </c>
      <c r="N9" s="32">
        <f t="shared" si="5"/>
        <v>21702.903317421973</v>
      </c>
      <c r="O9" s="32">
        <f t="shared" si="5"/>
        <v>22137.075689571029</v>
      </c>
      <c r="P9" s="32">
        <f t="shared" si="5"/>
        <v>22939.851349599841</v>
      </c>
      <c r="Q9" s="32">
        <f t="shared" si="5"/>
        <v>19863.679611956872</v>
      </c>
      <c r="R9" s="32">
        <f t="shared" si="5"/>
        <v>20862.701803784119</v>
      </c>
      <c r="S9" s="32">
        <f t="shared" si="5"/>
        <v>21747.340257549145</v>
      </c>
      <c r="T9" s="32">
        <f t="shared" si="5"/>
        <v>24596.816457240293</v>
      </c>
      <c r="U9" s="32">
        <f t="shared" si="5"/>
        <v>22095.107984354079</v>
      </c>
      <c r="V9" s="32">
        <f t="shared" si="5"/>
        <v>24560.369373272519</v>
      </c>
      <c r="W9" s="32">
        <f t="shared" si="5"/>
        <v>25881.082550544867</v>
      </c>
      <c r="X9" s="32">
        <f t="shared" si="5"/>
        <v>29424.86542141809</v>
      </c>
      <c r="Y9" s="32">
        <f t="shared" si="5"/>
        <v>26900.976578543345</v>
      </c>
      <c r="Z9" s="32">
        <f t="shared" si="5"/>
        <v>29100.190763654962</v>
      </c>
      <c r="AA9" s="32">
        <f t="shared" si="5"/>
        <v>29761.182708775112</v>
      </c>
      <c r="AB9" s="32">
        <f t="shared" si="5"/>
        <v>31851.670007414279</v>
      </c>
      <c r="AC9" s="32">
        <f t="shared" si="5"/>
        <v>30216.002357412017</v>
      </c>
      <c r="AD9" s="32">
        <f t="shared" si="5"/>
        <v>32544.588</v>
      </c>
      <c r="AE9" s="32">
        <f t="shared" si="5"/>
        <v>35304.603000000003</v>
      </c>
      <c r="AF9" s="32">
        <f t="shared" si="5"/>
        <v>39018.31</v>
      </c>
      <c r="AG9" s="32">
        <f t="shared" si="5"/>
        <v>37152.123999999996</v>
      </c>
      <c r="AH9" s="32">
        <f t="shared" ref="AH9:BM9" si="6">SUM(AH10:AH12)</f>
        <v>37723.868999999999</v>
      </c>
      <c r="AI9" s="32">
        <f t="shared" si="6"/>
        <v>37504.165000000008</v>
      </c>
      <c r="AJ9" s="32">
        <f t="shared" si="6"/>
        <v>40036.82</v>
      </c>
      <c r="AK9" s="32">
        <f t="shared" si="6"/>
        <v>37305.603999999999</v>
      </c>
      <c r="AL9" s="32">
        <f t="shared" si="6"/>
        <v>39968.484000000004</v>
      </c>
      <c r="AM9" s="32">
        <f t="shared" si="6"/>
        <v>41386.868000000002</v>
      </c>
      <c r="AN9" s="32">
        <f t="shared" si="6"/>
        <v>45490.462</v>
      </c>
      <c r="AO9" s="32">
        <f t="shared" si="6"/>
        <v>42420.450000000004</v>
      </c>
      <c r="AP9" s="32">
        <f t="shared" si="6"/>
        <v>42046.54</v>
      </c>
      <c r="AQ9" s="32">
        <f t="shared" si="6"/>
        <v>46830.643000000011</v>
      </c>
      <c r="AR9" s="32">
        <f t="shared" si="6"/>
        <v>50562.509999999995</v>
      </c>
      <c r="AS9" s="32">
        <f t="shared" si="6"/>
        <v>44293.620999999999</v>
      </c>
      <c r="AT9" s="32">
        <f t="shared" si="6"/>
        <v>41520.399799999999</v>
      </c>
      <c r="AU9" s="32">
        <f t="shared" si="6"/>
        <v>44785.271500000003</v>
      </c>
      <c r="AV9" s="32">
        <f t="shared" si="6"/>
        <v>49072.226500000004</v>
      </c>
      <c r="AW9" s="32">
        <f t="shared" si="6"/>
        <v>42446.635500000004</v>
      </c>
      <c r="AX9" s="32">
        <f t="shared" si="6"/>
        <v>50249.207000000009</v>
      </c>
      <c r="AY9" s="32">
        <f t="shared" si="6"/>
        <v>49313.397499999992</v>
      </c>
      <c r="AZ9" s="32">
        <f t="shared" si="6"/>
        <v>52707.682499999995</v>
      </c>
      <c r="BA9" s="32">
        <f t="shared" si="6"/>
        <v>47614.100499999993</v>
      </c>
      <c r="BB9" s="32">
        <f t="shared" si="6"/>
        <v>57597.760999999999</v>
      </c>
      <c r="BC9" s="32">
        <f t="shared" si="6"/>
        <v>61049.207999999999</v>
      </c>
      <c r="BD9" s="32">
        <f t="shared" si="6"/>
        <v>66137.32699999999</v>
      </c>
      <c r="BE9" s="32">
        <f t="shared" si="6"/>
        <v>55231.638999999996</v>
      </c>
      <c r="BF9" s="17">
        <f t="shared" si="6"/>
        <v>62235.347999999998</v>
      </c>
      <c r="BG9" s="17">
        <f t="shared" si="6"/>
        <v>61032.570999999996</v>
      </c>
      <c r="BH9" s="17">
        <f t="shared" si="6"/>
        <v>65827.474000000002</v>
      </c>
      <c r="BI9" s="17">
        <f t="shared" si="6"/>
        <v>54738.09</v>
      </c>
      <c r="BJ9" s="17">
        <f t="shared" si="6"/>
        <v>65223.661999999997</v>
      </c>
      <c r="BK9" s="17">
        <f t="shared" si="6"/>
        <v>64965.729999999996</v>
      </c>
      <c r="BL9" s="17">
        <f t="shared" si="6"/>
        <v>67244.857000000004</v>
      </c>
      <c r="BM9" s="17">
        <f t="shared" si="6"/>
        <v>52599.22</v>
      </c>
      <c r="BN9" s="17">
        <f t="shared" ref="BN9:CD9" si="7">SUM(BN10:BN12)</f>
        <v>64467.803</v>
      </c>
      <c r="BO9" s="17">
        <f t="shared" si="7"/>
        <v>69741.03</v>
      </c>
      <c r="BP9" s="17">
        <f t="shared" si="7"/>
        <v>71341.281000000003</v>
      </c>
      <c r="BQ9" s="17">
        <f t="shared" si="7"/>
        <v>55252.436000000016</v>
      </c>
      <c r="BR9" s="17">
        <f t="shared" si="7"/>
        <v>71957.167000000001</v>
      </c>
      <c r="BS9" s="17">
        <f t="shared" si="7"/>
        <v>76805.84600000002</v>
      </c>
      <c r="BT9" s="17">
        <f t="shared" si="7"/>
        <v>74964.584000000003</v>
      </c>
      <c r="BU9" s="17">
        <f t="shared" si="7"/>
        <v>58313.952000000012</v>
      </c>
      <c r="BV9" s="17">
        <f t="shared" si="7"/>
        <v>72743.999000000011</v>
      </c>
      <c r="BW9" s="17">
        <f t="shared" si="7"/>
        <v>83233.609200000006</v>
      </c>
      <c r="BX9" s="17">
        <f t="shared" si="7"/>
        <v>84849.537000000011</v>
      </c>
      <c r="BY9" s="17">
        <f t="shared" si="7"/>
        <v>69684.57699999999</v>
      </c>
      <c r="BZ9" s="17">
        <f t="shared" si="7"/>
        <v>85780.601000000024</v>
      </c>
      <c r="CA9" s="17">
        <f t="shared" si="7"/>
        <v>94267.176999999996</v>
      </c>
      <c r="CB9" s="17">
        <f t="shared" si="7"/>
        <v>91850.502999999997</v>
      </c>
      <c r="CC9" s="17">
        <f t="shared" si="7"/>
        <v>73590.859700000001</v>
      </c>
      <c r="CD9" s="17">
        <f t="shared" si="7"/>
        <v>84023.793000000005</v>
      </c>
      <c r="CE9" s="17">
        <f t="shared" ref="CE9" si="8">SUM(CE10:CE12)</f>
        <v>91065.673999999999</v>
      </c>
      <c r="CF9" s="17">
        <f t="shared" ref="CF9:CH9" si="9">SUM(CF10:CF12)</f>
        <v>89149.036000000007</v>
      </c>
      <c r="CG9" s="17">
        <f t="shared" si="9"/>
        <v>69029.597999999998</v>
      </c>
      <c r="CH9" s="17">
        <f t="shared" si="9"/>
        <v>83964.087329574832</v>
      </c>
    </row>
    <row r="10" spans="1:86" x14ac:dyDescent="0.2">
      <c r="A10" s="3" t="s">
        <v>4</v>
      </c>
      <c r="B10" s="34">
        <v>12015.176736287442</v>
      </c>
      <c r="C10" s="35">
        <v>13227.208473395051</v>
      </c>
      <c r="D10" s="35">
        <v>14840.842649491429</v>
      </c>
      <c r="E10" s="35">
        <v>13226.61017996489</v>
      </c>
      <c r="F10" s="35">
        <v>13484.685921449711</v>
      </c>
      <c r="G10" s="35">
        <v>14445.453225546253</v>
      </c>
      <c r="H10" s="35">
        <v>15554.240178142067</v>
      </c>
      <c r="I10" s="35">
        <v>14631.520670894748</v>
      </c>
      <c r="J10" s="35">
        <v>15321.832193428798</v>
      </c>
      <c r="K10" s="35">
        <v>16598.60356229277</v>
      </c>
      <c r="L10" s="35">
        <v>17518.312281361457</v>
      </c>
      <c r="M10" s="35">
        <v>15982.371163809687</v>
      </c>
      <c r="N10" s="35">
        <v>15788.232579541003</v>
      </c>
      <c r="O10" s="35">
        <v>15969.068965784601</v>
      </c>
      <c r="P10" s="35">
        <v>16982.170438084016</v>
      </c>
      <c r="Q10" s="35">
        <v>14639.125589028012</v>
      </c>
      <c r="R10" s="35">
        <v>15190.10665092025</v>
      </c>
      <c r="S10" s="35">
        <v>15669.023494781337</v>
      </c>
      <c r="T10" s="35">
        <v>18189.372804293675</v>
      </c>
      <c r="U10" s="35">
        <v>17095.125757979145</v>
      </c>
      <c r="V10" s="35">
        <v>18353.32789172119</v>
      </c>
      <c r="W10" s="35">
        <v>19284.049050222206</v>
      </c>
      <c r="X10" s="35">
        <v>22725.518377920511</v>
      </c>
      <c r="Y10" s="35">
        <v>21395.771324173624</v>
      </c>
      <c r="Z10" s="35">
        <v>22561.412216647052</v>
      </c>
      <c r="AA10" s="35">
        <v>22823.81557090654</v>
      </c>
      <c r="AB10" s="35">
        <v>24852.869352978432</v>
      </c>
      <c r="AC10" s="35">
        <v>24276.058953336105</v>
      </c>
      <c r="AD10" s="35">
        <v>25620.282999999999</v>
      </c>
      <c r="AE10" s="35">
        <v>27875.994999999999</v>
      </c>
      <c r="AF10" s="35">
        <v>31294.968999999997</v>
      </c>
      <c r="AG10" s="35">
        <v>30220.902999999998</v>
      </c>
      <c r="AH10" s="35">
        <v>30698.714</v>
      </c>
      <c r="AI10" s="35">
        <v>30071.916000000005</v>
      </c>
      <c r="AJ10" s="35">
        <v>32488.63</v>
      </c>
      <c r="AK10" s="35">
        <v>30913.434999999998</v>
      </c>
      <c r="AL10" s="35">
        <v>32020.45</v>
      </c>
      <c r="AM10" s="35">
        <v>32467.936000000002</v>
      </c>
      <c r="AN10" s="35">
        <v>36320.370999999999</v>
      </c>
      <c r="AO10" s="35">
        <v>34412.054000000004</v>
      </c>
      <c r="AP10" s="35">
        <v>32900.428</v>
      </c>
      <c r="AQ10" s="35">
        <v>36762.83600000001</v>
      </c>
      <c r="AR10" s="35">
        <v>40186.370999999999</v>
      </c>
      <c r="AS10" s="35">
        <v>35421.498999999996</v>
      </c>
      <c r="AT10" s="35">
        <v>31658.2948</v>
      </c>
      <c r="AU10" s="35">
        <v>33505.878500000006</v>
      </c>
      <c r="AV10" s="35">
        <v>37343.409500000002</v>
      </c>
      <c r="AW10" s="35">
        <v>32794.439500000008</v>
      </c>
      <c r="AX10" s="35">
        <v>37514.867000000006</v>
      </c>
      <c r="AY10" s="35">
        <v>35747.113499999992</v>
      </c>
      <c r="AZ10" s="35">
        <v>38853.906499999997</v>
      </c>
      <c r="BA10" s="35">
        <v>36548.739499999996</v>
      </c>
      <c r="BB10" s="35">
        <v>40306.917999999998</v>
      </c>
      <c r="BC10" s="35">
        <v>41349.352999999996</v>
      </c>
      <c r="BD10" s="35">
        <v>45030.430999999997</v>
      </c>
      <c r="BE10" s="35">
        <v>37823.995999999999</v>
      </c>
      <c r="BF10" s="35">
        <v>41086.5</v>
      </c>
      <c r="BG10" s="35">
        <v>37466.313999999998</v>
      </c>
      <c r="BH10" s="35">
        <v>41356.697</v>
      </c>
      <c r="BI10" s="35">
        <v>36642.091999999997</v>
      </c>
      <c r="BJ10" s="35">
        <v>40127.880999999994</v>
      </c>
      <c r="BK10" s="35">
        <v>37674.760999999999</v>
      </c>
      <c r="BL10" s="35">
        <v>41421.116999999998</v>
      </c>
      <c r="BM10" s="35">
        <v>33795.890000000007</v>
      </c>
      <c r="BN10" s="35">
        <v>37701.374000000003</v>
      </c>
      <c r="BO10" s="35">
        <v>35194.561999999998</v>
      </c>
      <c r="BP10" s="35">
        <v>39917.951000000001</v>
      </c>
      <c r="BQ10" s="35">
        <v>31664.733000000007</v>
      </c>
      <c r="BR10" s="35">
        <v>39294.265000000007</v>
      </c>
      <c r="BS10" s="35">
        <v>35686.432000000008</v>
      </c>
      <c r="BT10" s="35">
        <v>38807.626999999993</v>
      </c>
      <c r="BU10" s="35">
        <v>30797.915000000008</v>
      </c>
      <c r="BV10" s="35">
        <v>36743.273000000001</v>
      </c>
      <c r="BW10" s="35">
        <v>36742.041000000005</v>
      </c>
      <c r="BX10" s="35">
        <v>42750.095000000001</v>
      </c>
      <c r="BY10" s="35">
        <v>37405.922999999995</v>
      </c>
      <c r="BZ10" s="35">
        <v>44014.591000000015</v>
      </c>
      <c r="CA10" s="35">
        <v>43186.739999999991</v>
      </c>
      <c r="CB10" s="35">
        <v>48534.904999999999</v>
      </c>
      <c r="CC10" s="35">
        <v>40977.953999999998</v>
      </c>
      <c r="CD10" s="35">
        <v>41825.006000000008</v>
      </c>
      <c r="CE10" s="35">
        <v>39710.505000000005</v>
      </c>
      <c r="CF10" s="35">
        <v>45687.807000000001</v>
      </c>
      <c r="CG10" s="35">
        <v>35980.782999999996</v>
      </c>
      <c r="CH10" s="35">
        <v>41269.255501159292</v>
      </c>
    </row>
    <row r="11" spans="1:86" x14ac:dyDescent="0.2">
      <c r="A11" s="3" t="s">
        <v>5</v>
      </c>
      <c r="B11" s="34">
        <v>2991.691687709882</v>
      </c>
      <c r="C11" s="35">
        <v>3019.4510078766898</v>
      </c>
      <c r="D11" s="35">
        <v>3224.6709704565874</v>
      </c>
      <c r="E11" s="35">
        <v>2816.7800581844899</v>
      </c>
      <c r="F11" s="35">
        <v>2978.2698123317341</v>
      </c>
      <c r="G11" s="35">
        <v>3038.0925742364416</v>
      </c>
      <c r="H11" s="35">
        <v>3279.7792783887635</v>
      </c>
      <c r="I11" s="35">
        <v>2769.7479434297311</v>
      </c>
      <c r="J11" s="35">
        <v>3016.6779419206468</v>
      </c>
      <c r="K11" s="35">
        <v>3319.2469003877277</v>
      </c>
      <c r="L11" s="35">
        <v>3422.6217433385746</v>
      </c>
      <c r="M11" s="35">
        <v>3010.8123285575166</v>
      </c>
      <c r="N11" s="35">
        <v>3168.7110780947678</v>
      </c>
      <c r="O11" s="35">
        <v>3493.1889303707676</v>
      </c>
      <c r="P11" s="35">
        <v>3476.7211074944262</v>
      </c>
      <c r="Q11" s="35">
        <v>3103.1895133099433</v>
      </c>
      <c r="R11" s="35">
        <v>2837.2505003629662</v>
      </c>
      <c r="S11" s="35">
        <v>3340.9371564854491</v>
      </c>
      <c r="T11" s="35">
        <v>3887.3859384035077</v>
      </c>
      <c r="U11" s="35">
        <v>2859.3479771386415</v>
      </c>
      <c r="V11" s="35">
        <v>3231.117215446211</v>
      </c>
      <c r="W11" s="35">
        <v>3698.5727564570952</v>
      </c>
      <c r="X11" s="35">
        <v>3990.3639159141539</v>
      </c>
      <c r="Y11" s="35">
        <v>3150.5384728258641</v>
      </c>
      <c r="Z11" s="35">
        <v>3291.324773539066</v>
      </c>
      <c r="AA11" s="35">
        <v>3678.7729277050248</v>
      </c>
      <c r="AB11" s="35">
        <v>3986.1422354811748</v>
      </c>
      <c r="AC11" s="35">
        <v>3299.7702974539056</v>
      </c>
      <c r="AD11" s="35">
        <v>3527.3049999999998</v>
      </c>
      <c r="AE11" s="35">
        <v>4076.6080000000002</v>
      </c>
      <c r="AF11" s="35">
        <v>4629.3410000000003</v>
      </c>
      <c r="AG11" s="35">
        <v>3978.6210000000001</v>
      </c>
      <c r="AH11" s="35">
        <v>3176.1550000000002</v>
      </c>
      <c r="AI11" s="35">
        <v>3703.2489999999998</v>
      </c>
      <c r="AJ11" s="35">
        <v>4194.1899999999996</v>
      </c>
      <c r="AK11" s="35">
        <v>3255.1689999999999</v>
      </c>
      <c r="AL11" s="35">
        <v>3721.0340000000001</v>
      </c>
      <c r="AM11" s="35">
        <v>4025.9319999999998</v>
      </c>
      <c r="AN11" s="35">
        <v>4656.0910000000003</v>
      </c>
      <c r="AO11" s="35">
        <v>3606.9959999999996</v>
      </c>
      <c r="AP11" s="35">
        <v>3697.1120000000001</v>
      </c>
      <c r="AQ11" s="35">
        <v>4164.8070000000007</v>
      </c>
      <c r="AR11" s="35">
        <v>4585.1389999999992</v>
      </c>
      <c r="AS11" s="35">
        <v>3519.1219999999998</v>
      </c>
      <c r="AT11" s="35">
        <v>3736.1049999999996</v>
      </c>
      <c r="AU11" s="35">
        <v>4513.393</v>
      </c>
      <c r="AV11" s="35">
        <v>5062.817</v>
      </c>
      <c r="AW11" s="35">
        <v>3692.9960000000005</v>
      </c>
      <c r="AX11" s="35">
        <v>4167.34</v>
      </c>
      <c r="AY11" s="35">
        <v>4851.2839999999997</v>
      </c>
      <c r="AZ11" s="35">
        <v>5358.7759999999998</v>
      </c>
      <c r="BA11" s="35">
        <v>3440.6609999999991</v>
      </c>
      <c r="BB11" s="35">
        <v>4710.8429999999998</v>
      </c>
      <c r="BC11" s="35">
        <v>5537.8549999999996</v>
      </c>
      <c r="BD11" s="35">
        <v>6275.8959999999988</v>
      </c>
      <c r="BE11" s="35">
        <v>3631.643</v>
      </c>
      <c r="BF11" s="35">
        <v>7365.847999999999</v>
      </c>
      <c r="BG11" s="35">
        <v>8832.2569999999996</v>
      </c>
      <c r="BH11" s="35">
        <v>10710.777000000002</v>
      </c>
      <c r="BI11" s="35">
        <v>6557.7980000000007</v>
      </c>
      <c r="BJ11" s="35">
        <v>11937.781000000003</v>
      </c>
      <c r="BK11" s="35">
        <v>13451.968999999997</v>
      </c>
      <c r="BL11" s="35">
        <v>12516.740000000002</v>
      </c>
      <c r="BM11" s="35">
        <v>7941.63</v>
      </c>
      <c r="BN11" s="35">
        <v>13472.079</v>
      </c>
      <c r="BO11" s="35">
        <v>19398.418000000001</v>
      </c>
      <c r="BP11" s="35">
        <v>17042.330000000002</v>
      </c>
      <c r="BQ11" s="35">
        <v>10580.603000000003</v>
      </c>
      <c r="BR11" s="35">
        <v>17426.982</v>
      </c>
      <c r="BS11" s="35">
        <v>24342.404000000002</v>
      </c>
      <c r="BT11" s="35">
        <v>20879.957000000002</v>
      </c>
      <c r="BU11" s="35">
        <v>13606.737000000001</v>
      </c>
      <c r="BV11" s="35">
        <v>19323.866000000002</v>
      </c>
      <c r="BW11" s="35">
        <v>27116.658199999998</v>
      </c>
      <c r="BX11" s="35">
        <v>23134.531999999999</v>
      </c>
      <c r="BY11" s="35">
        <v>15023.243999999999</v>
      </c>
      <c r="BZ11" s="35">
        <v>21503.97</v>
      </c>
      <c r="CA11" s="35">
        <v>29754.037000000004</v>
      </c>
      <c r="CB11" s="35">
        <v>24486.638000000003</v>
      </c>
      <c r="CC11" s="35">
        <v>16001.305700000001</v>
      </c>
      <c r="CD11" s="35">
        <v>22349.786999999997</v>
      </c>
      <c r="CE11" s="35">
        <v>29872.169000000002</v>
      </c>
      <c r="CF11" s="35">
        <v>24831.229000000003</v>
      </c>
      <c r="CG11" s="35">
        <v>16424.815000000002</v>
      </c>
      <c r="CH11" s="35">
        <v>22913.111553368704</v>
      </c>
    </row>
    <row r="12" spans="1:86" x14ac:dyDescent="0.2">
      <c r="A12" s="68" t="s">
        <v>6</v>
      </c>
      <c r="B12" s="36">
        <v>1813.4660905063606</v>
      </c>
      <c r="C12" s="37">
        <v>1870.0977664234629</v>
      </c>
      <c r="D12" s="37">
        <v>1663.8587647530949</v>
      </c>
      <c r="E12" s="37">
        <v>1459.6791950340116</v>
      </c>
      <c r="F12" s="37">
        <v>2328.7314015532979</v>
      </c>
      <c r="G12" s="37">
        <v>2340.5775162677292</v>
      </c>
      <c r="H12" s="37">
        <v>1950.8354101448058</v>
      </c>
      <c r="I12" s="37">
        <v>1778.9302992075723</v>
      </c>
      <c r="J12" s="37">
        <v>2674.9089343034634</v>
      </c>
      <c r="K12" s="37">
        <v>2638.9870683265003</v>
      </c>
      <c r="L12" s="37">
        <v>2472.7281998295111</v>
      </c>
      <c r="M12" s="37">
        <v>2216.3826389841388</v>
      </c>
      <c r="N12" s="37">
        <v>2745.9596597862028</v>
      </c>
      <c r="O12" s="37">
        <v>2674.8177934156611</v>
      </c>
      <c r="P12" s="37">
        <v>2480.959804021395</v>
      </c>
      <c r="Q12" s="37">
        <v>2121.3645096189161</v>
      </c>
      <c r="R12" s="37">
        <v>2835.3446525009012</v>
      </c>
      <c r="S12" s="37">
        <v>2737.3796062823612</v>
      </c>
      <c r="T12" s="37">
        <v>2520.0577145431125</v>
      </c>
      <c r="U12" s="37">
        <v>2140.6342492362937</v>
      </c>
      <c r="V12" s="37">
        <v>2975.9242661051189</v>
      </c>
      <c r="W12" s="37">
        <v>2898.4607438655657</v>
      </c>
      <c r="X12" s="37">
        <v>2708.9831275834272</v>
      </c>
      <c r="Y12" s="37">
        <v>2354.6667815438545</v>
      </c>
      <c r="Z12" s="37">
        <v>3247.4537734688465</v>
      </c>
      <c r="AA12" s="37">
        <v>3258.5942101635492</v>
      </c>
      <c r="AB12" s="37">
        <v>3012.6584189546711</v>
      </c>
      <c r="AC12" s="37">
        <v>2640.1731066220068</v>
      </c>
      <c r="AD12" s="37">
        <v>3397</v>
      </c>
      <c r="AE12" s="37">
        <v>3352</v>
      </c>
      <c r="AF12" s="37">
        <v>3094</v>
      </c>
      <c r="AG12" s="37">
        <v>2952.6</v>
      </c>
      <c r="AH12" s="37">
        <v>3849</v>
      </c>
      <c r="AI12" s="37">
        <v>3729</v>
      </c>
      <c r="AJ12" s="37">
        <v>3354</v>
      </c>
      <c r="AK12" s="37">
        <v>3137</v>
      </c>
      <c r="AL12" s="37">
        <v>4227</v>
      </c>
      <c r="AM12" s="37">
        <v>4893</v>
      </c>
      <c r="AN12" s="37">
        <v>4514</v>
      </c>
      <c r="AO12" s="37">
        <v>4401.3999999999996</v>
      </c>
      <c r="AP12" s="37">
        <v>5449</v>
      </c>
      <c r="AQ12" s="37">
        <v>5903</v>
      </c>
      <c r="AR12" s="37">
        <v>5791</v>
      </c>
      <c r="AS12" s="37">
        <v>5353</v>
      </c>
      <c r="AT12" s="37">
        <v>6126</v>
      </c>
      <c r="AU12" s="37">
        <v>6766</v>
      </c>
      <c r="AV12" s="37">
        <v>6666</v>
      </c>
      <c r="AW12" s="37">
        <v>5959.2</v>
      </c>
      <c r="AX12" s="37">
        <v>8567</v>
      </c>
      <c r="AY12" s="37">
        <v>8715</v>
      </c>
      <c r="AZ12" s="37">
        <v>8495</v>
      </c>
      <c r="BA12" s="37">
        <v>7624.7</v>
      </c>
      <c r="BB12" s="37">
        <v>12580</v>
      </c>
      <c r="BC12" s="37">
        <v>14162</v>
      </c>
      <c r="BD12" s="37">
        <v>14831</v>
      </c>
      <c r="BE12" s="37">
        <v>13776</v>
      </c>
      <c r="BF12" s="37">
        <v>13783</v>
      </c>
      <c r="BG12" s="37">
        <v>14734</v>
      </c>
      <c r="BH12" s="37">
        <v>13760</v>
      </c>
      <c r="BI12" s="37">
        <v>11538.2</v>
      </c>
      <c r="BJ12" s="37">
        <v>13158</v>
      </c>
      <c r="BK12" s="37">
        <v>13839</v>
      </c>
      <c r="BL12" s="37">
        <v>13307</v>
      </c>
      <c r="BM12" s="37">
        <v>10861.7</v>
      </c>
      <c r="BN12" s="37">
        <v>13294.35</v>
      </c>
      <c r="BO12" s="37">
        <v>15148.05</v>
      </c>
      <c r="BP12" s="37">
        <v>14381</v>
      </c>
      <c r="BQ12" s="37">
        <v>13007.100000000002</v>
      </c>
      <c r="BR12" s="37">
        <v>15235.919999999998</v>
      </c>
      <c r="BS12" s="37">
        <v>16777.010000000002</v>
      </c>
      <c r="BT12" s="37">
        <v>15277</v>
      </c>
      <c r="BU12" s="37">
        <v>13909.300000000001</v>
      </c>
      <c r="BV12" s="37">
        <v>16676.86</v>
      </c>
      <c r="BW12" s="37">
        <v>19374.910000000003</v>
      </c>
      <c r="BX12" s="37">
        <v>18964.910000000003</v>
      </c>
      <c r="BY12" s="37">
        <v>17255.410000000003</v>
      </c>
      <c r="BZ12" s="37">
        <v>20262.04</v>
      </c>
      <c r="CA12" s="37">
        <v>21326.400000000001</v>
      </c>
      <c r="CB12" s="37">
        <v>18828.96</v>
      </c>
      <c r="CC12" s="37">
        <v>16611.599999999999</v>
      </c>
      <c r="CD12" s="37">
        <v>19849</v>
      </c>
      <c r="CE12" s="37">
        <v>21483</v>
      </c>
      <c r="CF12" s="37">
        <v>18630</v>
      </c>
      <c r="CG12" s="238">
        <v>16624</v>
      </c>
      <c r="CH12" s="37">
        <v>19781.720275046842</v>
      </c>
    </row>
    <row r="13" spans="1:86" x14ac:dyDescent="0.2">
      <c r="A13" s="2" t="s">
        <v>7</v>
      </c>
      <c r="B13" s="31">
        <f t="shared" ref="B13:AG13" si="10">SUM(B14:B18)</f>
        <v>32683.382761885532</v>
      </c>
      <c r="C13" s="32">
        <f t="shared" si="10"/>
        <v>32806.683400213115</v>
      </c>
      <c r="D13" s="32">
        <f t="shared" si="10"/>
        <v>35143.909944759973</v>
      </c>
      <c r="E13" s="32">
        <f t="shared" si="10"/>
        <v>36880.457532165092</v>
      </c>
      <c r="F13" s="32">
        <f t="shared" si="10"/>
        <v>37464.034734099274</v>
      </c>
      <c r="G13" s="32">
        <f t="shared" si="10"/>
        <v>37565.552787636829</v>
      </c>
      <c r="H13" s="32">
        <f t="shared" si="10"/>
        <v>39962.018366379198</v>
      </c>
      <c r="I13" s="32">
        <f t="shared" si="10"/>
        <v>41978.880979809335</v>
      </c>
      <c r="J13" s="32">
        <f t="shared" si="10"/>
        <v>41665.134413621454</v>
      </c>
      <c r="K13" s="32">
        <f t="shared" si="10"/>
        <v>43046.420952365756</v>
      </c>
      <c r="L13" s="32">
        <f t="shared" si="10"/>
        <v>45644.528259768842</v>
      </c>
      <c r="M13" s="32">
        <f t="shared" si="10"/>
        <v>46569.974351876837</v>
      </c>
      <c r="N13" s="32">
        <f t="shared" si="10"/>
        <v>45399.045807450093</v>
      </c>
      <c r="O13" s="32">
        <f t="shared" si="10"/>
        <v>47638.182765824531</v>
      </c>
      <c r="P13" s="32">
        <f t="shared" si="10"/>
        <v>48441.055796072309</v>
      </c>
      <c r="Q13" s="32">
        <f t="shared" si="10"/>
        <v>49636.979855304045</v>
      </c>
      <c r="R13" s="32">
        <f t="shared" si="10"/>
        <v>50795.383780991324</v>
      </c>
      <c r="S13" s="32">
        <f t="shared" si="10"/>
        <v>51632.67995353492</v>
      </c>
      <c r="T13" s="32">
        <f t="shared" si="10"/>
        <v>55991.56441334042</v>
      </c>
      <c r="U13" s="32">
        <f t="shared" si="10"/>
        <v>59602.197332137352</v>
      </c>
      <c r="V13" s="32">
        <f t="shared" si="10"/>
        <v>58462.175965401439</v>
      </c>
      <c r="W13" s="32">
        <f t="shared" si="10"/>
        <v>60517.560226526977</v>
      </c>
      <c r="X13" s="32">
        <f t="shared" si="10"/>
        <v>66216.47843569165</v>
      </c>
      <c r="Y13" s="32">
        <f t="shared" si="10"/>
        <v>69663.238465222646</v>
      </c>
      <c r="Z13" s="32">
        <f t="shared" si="10"/>
        <v>68113.422819276471</v>
      </c>
      <c r="AA13" s="32">
        <f t="shared" si="10"/>
        <v>68890.031421739521</v>
      </c>
      <c r="AB13" s="32">
        <f t="shared" si="10"/>
        <v>71418.686350986507</v>
      </c>
      <c r="AC13" s="32">
        <f t="shared" si="10"/>
        <v>76653.369897001554</v>
      </c>
      <c r="AD13" s="32">
        <f t="shared" si="10"/>
        <v>81676.243112947297</v>
      </c>
      <c r="AE13" s="32">
        <f t="shared" si="10"/>
        <v>82741.306639545088</v>
      </c>
      <c r="AF13" s="32">
        <f t="shared" si="10"/>
        <v>87359.381582796297</v>
      </c>
      <c r="AG13" s="32">
        <f t="shared" si="10"/>
        <v>95739.143664711271</v>
      </c>
      <c r="AH13" s="32">
        <f t="shared" ref="AH13:BM13" si="11">SUM(AH14:AH18)</f>
        <v>96250.884000000005</v>
      </c>
      <c r="AI13" s="32">
        <f t="shared" si="11"/>
        <v>95779.493999999992</v>
      </c>
      <c r="AJ13" s="32">
        <f t="shared" si="11"/>
        <v>97910.748000000007</v>
      </c>
      <c r="AK13" s="32">
        <f t="shared" si="11"/>
        <v>103030.774</v>
      </c>
      <c r="AL13" s="32">
        <f t="shared" si="11"/>
        <v>106400.205</v>
      </c>
      <c r="AM13" s="32">
        <f t="shared" si="11"/>
        <v>104882.86500000001</v>
      </c>
      <c r="AN13" s="32">
        <f t="shared" si="11"/>
        <v>110750.788</v>
      </c>
      <c r="AO13" s="32">
        <f t="shared" si="11"/>
        <v>115286.804</v>
      </c>
      <c r="AP13" s="32">
        <f t="shared" si="11"/>
        <v>117034.912</v>
      </c>
      <c r="AQ13" s="32">
        <f t="shared" si="11"/>
        <v>117149.38800000001</v>
      </c>
      <c r="AR13" s="32">
        <f t="shared" si="11"/>
        <v>121778.79699999999</v>
      </c>
      <c r="AS13" s="32">
        <f t="shared" si="11"/>
        <v>128948.80500000001</v>
      </c>
      <c r="AT13" s="32">
        <f t="shared" si="11"/>
        <v>132288.27600000001</v>
      </c>
      <c r="AU13" s="32">
        <f t="shared" si="11"/>
        <v>135224.04800000001</v>
      </c>
      <c r="AV13" s="32">
        <f t="shared" si="11"/>
        <v>144437.19400000002</v>
      </c>
      <c r="AW13" s="32">
        <f t="shared" si="11"/>
        <v>150963.88400000002</v>
      </c>
      <c r="AX13" s="32">
        <f t="shared" si="11"/>
        <v>153455.28700000001</v>
      </c>
      <c r="AY13" s="32">
        <f t="shared" si="11"/>
        <v>155245.06699999998</v>
      </c>
      <c r="AZ13" s="32">
        <f t="shared" si="11"/>
        <v>164989.11200000002</v>
      </c>
      <c r="BA13" s="32">
        <f t="shared" si="11"/>
        <v>172903.90300000002</v>
      </c>
      <c r="BB13" s="32">
        <f t="shared" si="11"/>
        <v>166578.065</v>
      </c>
      <c r="BC13" s="32">
        <f t="shared" si="11"/>
        <v>169641.22399999999</v>
      </c>
      <c r="BD13" s="32">
        <f t="shared" si="11"/>
        <v>176713.37</v>
      </c>
      <c r="BE13" s="32">
        <f t="shared" si="11"/>
        <v>184454.823</v>
      </c>
      <c r="BF13" s="17">
        <f t="shared" si="11"/>
        <v>182399.451</v>
      </c>
      <c r="BG13" s="17">
        <f t="shared" si="11"/>
        <v>185332.226</v>
      </c>
      <c r="BH13" s="17">
        <f t="shared" si="11"/>
        <v>185923.25</v>
      </c>
      <c r="BI13" s="17">
        <f t="shared" si="11"/>
        <v>198587.80200000003</v>
      </c>
      <c r="BJ13" s="17">
        <f t="shared" si="11"/>
        <v>194100.29300000001</v>
      </c>
      <c r="BK13" s="17">
        <f t="shared" si="11"/>
        <v>203008.74600000001</v>
      </c>
      <c r="BL13" s="17">
        <f t="shared" si="11"/>
        <v>202830.15000000002</v>
      </c>
      <c r="BM13" s="17">
        <f t="shared" si="11"/>
        <v>220119.29699999999</v>
      </c>
      <c r="BN13" s="17">
        <f t="shared" ref="BN13:CD13" si="12">SUM(BN14:BN18)</f>
        <v>209014.73602194799</v>
      </c>
      <c r="BO13" s="17">
        <f t="shared" si="12"/>
        <v>219364.12542194803</v>
      </c>
      <c r="BP13" s="17">
        <f t="shared" si="12"/>
        <v>222463.59862194804</v>
      </c>
      <c r="BQ13" s="17">
        <f t="shared" si="12"/>
        <v>240276.585421948</v>
      </c>
      <c r="BR13" s="17">
        <f t="shared" si="12"/>
        <v>226685.2766472775</v>
      </c>
      <c r="BS13" s="17">
        <f t="shared" si="12"/>
        <v>237068.53764727747</v>
      </c>
      <c r="BT13" s="17">
        <f t="shared" si="12"/>
        <v>241068.62164727747</v>
      </c>
      <c r="BU13" s="17">
        <f t="shared" si="12"/>
        <v>259342.47564727749</v>
      </c>
      <c r="BV13" s="17">
        <f t="shared" si="12"/>
        <v>247666.43264954101</v>
      </c>
      <c r="BW13" s="17">
        <f t="shared" si="12"/>
        <v>256440.42564954102</v>
      </c>
      <c r="BX13" s="17">
        <f t="shared" si="12"/>
        <v>260202.48464954103</v>
      </c>
      <c r="BY13" s="17">
        <f t="shared" si="12"/>
        <v>273199.48964954104</v>
      </c>
      <c r="BZ13" s="17">
        <f t="shared" si="12"/>
        <v>268821.84085595579</v>
      </c>
      <c r="CA13" s="17">
        <f t="shared" si="12"/>
        <v>268964.86785595585</v>
      </c>
      <c r="CB13" s="17">
        <f t="shared" si="12"/>
        <v>276715.40785595583</v>
      </c>
      <c r="CC13" s="17">
        <f t="shared" si="12"/>
        <v>289524.19985595578</v>
      </c>
      <c r="CD13" s="17">
        <f t="shared" si="12"/>
        <v>282499.43099999998</v>
      </c>
      <c r="CE13" s="17">
        <f t="shared" ref="CE13" si="13">SUM(CE14:CE18)</f>
        <v>283280.60700000002</v>
      </c>
      <c r="CF13" s="17">
        <f t="shared" ref="CF13:CH13" si="14">SUM(CF14:CF18)</f>
        <v>290541.92199999996</v>
      </c>
      <c r="CG13" s="17">
        <f t="shared" si="14"/>
        <v>301933.75714843872</v>
      </c>
      <c r="CH13" s="17">
        <f t="shared" si="14"/>
        <v>297510.87516404683</v>
      </c>
    </row>
    <row r="14" spans="1:86" x14ac:dyDescent="0.2">
      <c r="A14" s="3" t="s">
        <v>8</v>
      </c>
      <c r="B14" s="34">
        <v>9019.6687845265697</v>
      </c>
      <c r="C14" s="35">
        <v>8786.6886751273742</v>
      </c>
      <c r="D14" s="35">
        <v>9592.0358053425953</v>
      </c>
      <c r="E14" s="35">
        <v>11220.737687603032</v>
      </c>
      <c r="F14" s="35">
        <v>10078.062770485265</v>
      </c>
      <c r="G14" s="35">
        <v>9938.5302213832492</v>
      </c>
      <c r="H14" s="35">
        <v>10700.646972797857</v>
      </c>
      <c r="I14" s="35">
        <v>12776.598764916727</v>
      </c>
      <c r="J14" s="35">
        <v>10843.869979619143</v>
      </c>
      <c r="K14" s="35">
        <v>11026.353914883555</v>
      </c>
      <c r="L14" s="35">
        <v>11515.504480768426</v>
      </c>
      <c r="M14" s="35">
        <v>12915.070129279198</v>
      </c>
      <c r="N14" s="35">
        <v>11245.428596057447</v>
      </c>
      <c r="O14" s="35">
        <v>12048.847262989852</v>
      </c>
      <c r="P14" s="35">
        <v>11825.932929297142</v>
      </c>
      <c r="Q14" s="35">
        <v>12473.841735655431</v>
      </c>
      <c r="R14" s="35">
        <v>11650.428844536584</v>
      </c>
      <c r="S14" s="35">
        <v>11664.049982405826</v>
      </c>
      <c r="T14" s="35">
        <v>12896.963153696905</v>
      </c>
      <c r="U14" s="35">
        <v>15575.556422768504</v>
      </c>
      <c r="V14" s="35">
        <v>14629.21903395849</v>
      </c>
      <c r="W14" s="35">
        <v>14828.798666605708</v>
      </c>
      <c r="X14" s="35">
        <v>16534.946199481863</v>
      </c>
      <c r="Y14" s="35">
        <v>18908.671458390156</v>
      </c>
      <c r="Z14" s="35">
        <v>17120.215278485819</v>
      </c>
      <c r="AA14" s="35">
        <v>16880.375490308088</v>
      </c>
      <c r="AB14" s="35">
        <v>17684.091805260963</v>
      </c>
      <c r="AC14" s="35">
        <v>20656.150389227929</v>
      </c>
      <c r="AD14" s="35">
        <v>19732.618112947297</v>
      </c>
      <c r="AE14" s="35">
        <v>20018.715639545095</v>
      </c>
      <c r="AF14" s="35">
        <v>21263.530582796298</v>
      </c>
      <c r="AG14" s="35">
        <v>25291.135664711255</v>
      </c>
      <c r="AH14" s="35">
        <v>22615.328999999998</v>
      </c>
      <c r="AI14" s="35">
        <v>22130.719000000001</v>
      </c>
      <c r="AJ14" s="35">
        <v>23676.644000000004</v>
      </c>
      <c r="AK14" s="35">
        <v>27356.308000000001</v>
      </c>
      <c r="AL14" s="35">
        <v>25133.524000000001</v>
      </c>
      <c r="AM14" s="35">
        <v>24144.922999999999</v>
      </c>
      <c r="AN14" s="35">
        <v>27544.06</v>
      </c>
      <c r="AO14" s="35">
        <v>30679.494999999999</v>
      </c>
      <c r="AP14" s="35">
        <v>27063.368999999999</v>
      </c>
      <c r="AQ14" s="35">
        <v>26436.948</v>
      </c>
      <c r="AR14" s="35">
        <v>28953.298999999999</v>
      </c>
      <c r="AS14" s="35">
        <v>33182.904000000002</v>
      </c>
      <c r="AT14" s="35">
        <v>29729.223999999998</v>
      </c>
      <c r="AU14" s="35">
        <v>29268.598999999998</v>
      </c>
      <c r="AV14" s="35">
        <v>32119.643</v>
      </c>
      <c r="AW14" s="35">
        <v>36288.874000000003</v>
      </c>
      <c r="AX14" s="35">
        <v>34061.748999999996</v>
      </c>
      <c r="AY14" s="35">
        <v>33577.233999999997</v>
      </c>
      <c r="AZ14" s="35">
        <v>36259.824999999997</v>
      </c>
      <c r="BA14" s="35">
        <v>41258.661999999997</v>
      </c>
      <c r="BB14" s="35">
        <v>40553.472999999998</v>
      </c>
      <c r="BC14" s="35">
        <v>40543.473999999995</v>
      </c>
      <c r="BD14" s="35">
        <v>42509.203999999998</v>
      </c>
      <c r="BE14" s="35">
        <v>47283.278999999995</v>
      </c>
      <c r="BF14" s="35">
        <v>44303.005999999994</v>
      </c>
      <c r="BG14" s="35">
        <v>44298.408999999992</v>
      </c>
      <c r="BH14" s="35">
        <v>44177.35</v>
      </c>
      <c r="BI14" s="35">
        <v>50575.204000000005</v>
      </c>
      <c r="BJ14" s="35">
        <v>50687.91</v>
      </c>
      <c r="BK14" s="35">
        <v>55071.687000000005</v>
      </c>
      <c r="BL14" s="35">
        <v>53022.78</v>
      </c>
      <c r="BM14" s="35">
        <v>63754.972000000002</v>
      </c>
      <c r="BN14" s="35">
        <v>54017.667000000001</v>
      </c>
      <c r="BO14" s="35">
        <v>58636.55</v>
      </c>
      <c r="BP14" s="35">
        <v>58436.705000000002</v>
      </c>
      <c r="BQ14" s="35">
        <v>70215.248999999996</v>
      </c>
      <c r="BR14" s="35">
        <v>58756.233999999997</v>
      </c>
      <c r="BS14" s="35">
        <v>63079.876000000004</v>
      </c>
      <c r="BT14" s="35">
        <v>62738.702999999994</v>
      </c>
      <c r="BU14" s="35">
        <v>74047.983999999997</v>
      </c>
      <c r="BV14" s="35">
        <v>65459.007000000005</v>
      </c>
      <c r="BW14" s="35">
        <v>68272.350999999995</v>
      </c>
      <c r="BX14" s="35">
        <v>69582.03</v>
      </c>
      <c r="BY14" s="35">
        <v>78693.994000000006</v>
      </c>
      <c r="BZ14" s="35">
        <v>71934.396000000008</v>
      </c>
      <c r="CA14" s="35">
        <v>73401.129000000015</v>
      </c>
      <c r="CB14" s="35">
        <v>72515.206999999995</v>
      </c>
      <c r="CC14" s="35">
        <v>81061.978000000003</v>
      </c>
      <c r="CD14" s="35">
        <v>74778.143000000011</v>
      </c>
      <c r="CE14" s="35">
        <v>77868.826000000001</v>
      </c>
      <c r="CF14" s="35">
        <v>76771.818999999989</v>
      </c>
      <c r="CG14" s="35">
        <v>86114.212</v>
      </c>
      <c r="CH14" s="35">
        <v>81004.589591731026</v>
      </c>
    </row>
    <row r="15" spans="1:86" x14ac:dyDescent="0.2">
      <c r="A15" s="3" t="s">
        <v>9</v>
      </c>
      <c r="B15" s="34">
        <v>5648.0821895641338</v>
      </c>
      <c r="C15" s="35">
        <v>5900.9729812975984</v>
      </c>
      <c r="D15" s="35">
        <v>6771.0690203664817</v>
      </c>
      <c r="E15" s="35">
        <v>7100.0829763006086</v>
      </c>
      <c r="F15" s="35">
        <v>7211.0466098726311</v>
      </c>
      <c r="G15" s="35">
        <v>7009.3064348516073</v>
      </c>
      <c r="H15" s="35">
        <v>7865.0719251985392</v>
      </c>
      <c r="I15" s="35">
        <v>8096.655895415809</v>
      </c>
      <c r="J15" s="35">
        <v>7906.3116383066035</v>
      </c>
      <c r="K15" s="35">
        <v>8287.3522371746767</v>
      </c>
      <c r="L15" s="35">
        <v>9230.9173173449017</v>
      </c>
      <c r="M15" s="35">
        <v>9091.134489619646</v>
      </c>
      <c r="N15" s="35">
        <v>8676.4861333822992</v>
      </c>
      <c r="O15" s="35">
        <v>9323.8085698888244</v>
      </c>
      <c r="P15" s="35">
        <v>10073.401208044084</v>
      </c>
      <c r="Q15" s="35">
        <v>10436.458072395515</v>
      </c>
      <c r="R15" s="35">
        <v>9875.1828344632304</v>
      </c>
      <c r="S15" s="35">
        <v>10593.965911859843</v>
      </c>
      <c r="T15" s="35">
        <v>11566.946296354949</v>
      </c>
      <c r="U15" s="35">
        <v>12133.571300061561</v>
      </c>
      <c r="V15" s="35">
        <v>11680.577908329742</v>
      </c>
      <c r="W15" s="35">
        <v>12726.669174363371</v>
      </c>
      <c r="X15" s="35">
        <v>14024.908956176205</v>
      </c>
      <c r="Y15" s="35">
        <v>14805.855461223569</v>
      </c>
      <c r="Z15" s="35">
        <v>13770.868273051026</v>
      </c>
      <c r="AA15" s="35">
        <v>14524.115315400713</v>
      </c>
      <c r="AB15" s="35">
        <v>15128.525948440329</v>
      </c>
      <c r="AC15" s="35">
        <v>16542.839795911354</v>
      </c>
      <c r="AD15" s="35">
        <v>16086.988000000001</v>
      </c>
      <c r="AE15" s="35">
        <v>16610.705999999998</v>
      </c>
      <c r="AF15" s="35">
        <v>17491.764999999999</v>
      </c>
      <c r="AG15" s="35">
        <v>19440.495000000003</v>
      </c>
      <c r="AH15" s="35">
        <v>19908.101999999999</v>
      </c>
      <c r="AI15" s="35">
        <v>20296.315000000002</v>
      </c>
      <c r="AJ15" s="35">
        <v>21313.654999999999</v>
      </c>
      <c r="AK15" s="35">
        <v>23401.847999999998</v>
      </c>
      <c r="AL15" s="35">
        <v>23389.885999999999</v>
      </c>
      <c r="AM15" s="35">
        <v>23720.747000000003</v>
      </c>
      <c r="AN15" s="35">
        <v>24640.172999999995</v>
      </c>
      <c r="AO15" s="35">
        <v>25404.374000000003</v>
      </c>
      <c r="AP15" s="35">
        <v>25812.518999999997</v>
      </c>
      <c r="AQ15" s="35">
        <v>25491.005000000001</v>
      </c>
      <c r="AR15" s="35">
        <v>27303.261000000006</v>
      </c>
      <c r="AS15" s="35">
        <v>29812.698000000004</v>
      </c>
      <c r="AT15" s="35">
        <v>31474.028000000002</v>
      </c>
      <c r="AU15" s="35">
        <v>33943.75</v>
      </c>
      <c r="AV15" s="35">
        <v>36398.601999999999</v>
      </c>
      <c r="AW15" s="35">
        <v>38104.010999999999</v>
      </c>
      <c r="AX15" s="35">
        <v>33324.926999999996</v>
      </c>
      <c r="AY15" s="35">
        <v>36497.99</v>
      </c>
      <c r="AZ15" s="35">
        <v>39317.167000000001</v>
      </c>
      <c r="BA15" s="35">
        <v>40635.796000000002</v>
      </c>
      <c r="BB15" s="35">
        <v>34413.709000000003</v>
      </c>
      <c r="BC15" s="35">
        <v>38436.599000000002</v>
      </c>
      <c r="BD15" s="35">
        <v>40023.175000000003</v>
      </c>
      <c r="BE15" s="35">
        <v>43047.271999999997</v>
      </c>
      <c r="BF15" s="35">
        <v>34736.44</v>
      </c>
      <c r="BG15" s="35">
        <v>38281.544000000002</v>
      </c>
      <c r="BH15" s="35">
        <v>39665.19</v>
      </c>
      <c r="BI15" s="35">
        <v>41967.815999999999</v>
      </c>
      <c r="BJ15" s="35">
        <v>33495.209000000003</v>
      </c>
      <c r="BK15" s="35">
        <v>38130.498000000007</v>
      </c>
      <c r="BL15" s="35">
        <v>39803.381000000001</v>
      </c>
      <c r="BM15" s="35">
        <v>43406.909999999996</v>
      </c>
      <c r="BN15" s="35">
        <v>38616.226999999999</v>
      </c>
      <c r="BO15" s="35">
        <v>43468.936000000002</v>
      </c>
      <c r="BP15" s="35">
        <v>45684.232000000004</v>
      </c>
      <c r="BQ15" s="35">
        <v>46875.607000000004</v>
      </c>
      <c r="BR15" s="35">
        <v>45383.539240719969</v>
      </c>
      <c r="BS15" s="35">
        <v>49690.570240719971</v>
      </c>
      <c r="BT15" s="35">
        <v>51859.767240719972</v>
      </c>
      <c r="BU15" s="35">
        <v>52488.943240719964</v>
      </c>
      <c r="BV15" s="35">
        <v>51558.407252755896</v>
      </c>
      <c r="BW15" s="35">
        <v>54590.344252755895</v>
      </c>
      <c r="BX15" s="35">
        <v>58159.323252755901</v>
      </c>
      <c r="BY15" s="35">
        <v>59352.988252755895</v>
      </c>
      <c r="BZ15" s="35">
        <v>56228.639485283798</v>
      </c>
      <c r="CA15" s="35">
        <v>60394.387485283805</v>
      </c>
      <c r="CB15" s="35">
        <v>63575.4164852838</v>
      </c>
      <c r="CC15" s="35">
        <v>65051.119485283809</v>
      </c>
      <c r="CD15" s="35">
        <v>60061.293000000005</v>
      </c>
      <c r="CE15" s="35">
        <v>62512.977000000006</v>
      </c>
      <c r="CF15" s="35">
        <v>64619.554999999993</v>
      </c>
      <c r="CG15" s="35">
        <v>67267.173999999999</v>
      </c>
      <c r="CH15" s="35">
        <v>61619.373185847384</v>
      </c>
    </row>
    <row r="16" spans="1:86" x14ac:dyDescent="0.2">
      <c r="A16" s="3" t="s">
        <v>10</v>
      </c>
      <c r="B16" s="34">
        <v>12585.09</v>
      </c>
      <c r="C16" s="35">
        <v>12494</v>
      </c>
      <c r="D16" s="35">
        <v>12978</v>
      </c>
      <c r="E16" s="35">
        <v>12702.91</v>
      </c>
      <c r="F16" s="35">
        <v>14145.1</v>
      </c>
      <c r="G16" s="35">
        <v>14323.1</v>
      </c>
      <c r="H16" s="35">
        <v>14857.2</v>
      </c>
      <c r="I16" s="35">
        <v>14489.11</v>
      </c>
      <c r="J16" s="35">
        <v>16208.2</v>
      </c>
      <c r="K16" s="35">
        <v>16799.2</v>
      </c>
      <c r="L16" s="35">
        <v>17635.18</v>
      </c>
      <c r="M16" s="35">
        <v>17284.96</v>
      </c>
      <c r="N16" s="35">
        <v>17967.2</v>
      </c>
      <c r="O16" s="35">
        <v>18464.2</v>
      </c>
      <c r="P16" s="35">
        <v>18194.18</v>
      </c>
      <c r="Q16" s="35">
        <v>18388.91</v>
      </c>
      <c r="R16" s="35">
        <v>20660.93</v>
      </c>
      <c r="S16" s="35">
        <v>20550.919999999998</v>
      </c>
      <c r="T16" s="35">
        <v>22171.96</v>
      </c>
      <c r="U16" s="35">
        <v>22517.86</v>
      </c>
      <c r="V16" s="35">
        <v>22243.99</v>
      </c>
      <c r="W16" s="35">
        <v>22651.95</v>
      </c>
      <c r="X16" s="35">
        <v>24779.95</v>
      </c>
      <c r="Y16" s="35">
        <v>24974.880000000001</v>
      </c>
      <c r="Z16" s="35">
        <v>25737.83</v>
      </c>
      <c r="AA16" s="35">
        <v>26036.9</v>
      </c>
      <c r="AB16" s="35">
        <v>26937.95</v>
      </c>
      <c r="AC16" s="35">
        <v>27495.81</v>
      </c>
      <c r="AD16" s="35">
        <v>32497.9</v>
      </c>
      <c r="AE16" s="35">
        <v>32635.919999999998</v>
      </c>
      <c r="AF16" s="35">
        <v>34736</v>
      </c>
      <c r="AG16" s="35">
        <v>36826</v>
      </c>
      <c r="AH16" s="35">
        <v>38957.019999999997</v>
      </c>
      <c r="AI16" s="35">
        <v>38621.07</v>
      </c>
      <c r="AJ16" s="35">
        <v>38097.050000000003</v>
      </c>
      <c r="AK16" s="35">
        <v>37384.44</v>
      </c>
      <c r="AL16" s="35">
        <v>42637.9</v>
      </c>
      <c r="AM16" s="35">
        <v>41442.9</v>
      </c>
      <c r="AN16" s="35">
        <v>42575.9</v>
      </c>
      <c r="AO16" s="35">
        <v>42941.78</v>
      </c>
      <c r="AP16" s="35">
        <v>47654</v>
      </c>
      <c r="AQ16" s="35">
        <v>48319</v>
      </c>
      <c r="AR16" s="35">
        <v>48026.31</v>
      </c>
      <c r="AS16" s="35">
        <v>47949.99</v>
      </c>
      <c r="AT16" s="35">
        <v>52556.08</v>
      </c>
      <c r="AU16" s="35">
        <v>52874.07</v>
      </c>
      <c r="AV16" s="35">
        <v>55951.040000000001</v>
      </c>
      <c r="AW16" s="35">
        <v>55929.48</v>
      </c>
      <c r="AX16" s="35">
        <v>65990.899999999994</v>
      </c>
      <c r="AY16" s="35">
        <v>63700</v>
      </c>
      <c r="AZ16" s="35">
        <v>67186.8</v>
      </c>
      <c r="BA16" s="35">
        <v>69319.72</v>
      </c>
      <c r="BB16" s="35">
        <v>70034.070000000007</v>
      </c>
      <c r="BC16" s="35">
        <v>66554.216</v>
      </c>
      <c r="BD16" s="35">
        <v>69031.179999999993</v>
      </c>
      <c r="BE16" s="35">
        <v>69694.03</v>
      </c>
      <c r="BF16" s="35">
        <v>78302.080000000002</v>
      </c>
      <c r="BG16" s="35">
        <v>75595.09</v>
      </c>
      <c r="BH16" s="35">
        <v>74607</v>
      </c>
      <c r="BI16" s="35">
        <v>79284</v>
      </c>
      <c r="BJ16" s="35">
        <v>83340.899999999994</v>
      </c>
      <c r="BK16" s="35">
        <v>80187.899999999994</v>
      </c>
      <c r="BL16" s="35">
        <v>79998.94</v>
      </c>
      <c r="BM16" s="35">
        <v>83700.200000000012</v>
      </c>
      <c r="BN16" s="35">
        <v>87751.427021947995</v>
      </c>
      <c r="BO16" s="35">
        <v>85468.07642194799</v>
      </c>
      <c r="BP16" s="35">
        <v>85409.442621947994</v>
      </c>
      <c r="BQ16" s="35">
        <v>89238.356421948003</v>
      </c>
      <c r="BR16" s="35">
        <v>90999.234547400134</v>
      </c>
      <c r="BS16" s="35">
        <v>90140.902547400125</v>
      </c>
      <c r="BT16" s="35">
        <v>91053.892547400115</v>
      </c>
      <c r="BU16" s="35">
        <v>97289.562547400128</v>
      </c>
      <c r="BV16" s="35">
        <v>96954.575051570981</v>
      </c>
      <c r="BW16" s="35">
        <v>97545.425051570986</v>
      </c>
      <c r="BX16" s="35">
        <v>95042.425051570986</v>
      </c>
      <c r="BY16" s="35">
        <v>97575.125051570983</v>
      </c>
      <c r="BZ16" s="35">
        <v>104044.88517771979</v>
      </c>
      <c r="CA16" s="35">
        <v>96366.885177719785</v>
      </c>
      <c r="CB16" s="35">
        <v>101044.88517771979</v>
      </c>
      <c r="CC16" s="35">
        <v>104153.98517771979</v>
      </c>
      <c r="CD16" s="35">
        <v>108746</v>
      </c>
      <c r="CE16" s="35">
        <v>102885</v>
      </c>
      <c r="CF16" s="35">
        <v>107334</v>
      </c>
      <c r="CG16" s="35">
        <v>106861</v>
      </c>
      <c r="CH16" s="35">
        <v>113464.06200000001</v>
      </c>
    </row>
    <row r="17" spans="1:86" x14ac:dyDescent="0.2">
      <c r="A17" s="155" t="s">
        <v>11</v>
      </c>
      <c r="B17" s="34">
        <v>2143.5417877948285</v>
      </c>
      <c r="C17" s="35">
        <v>2240.021743788142</v>
      </c>
      <c r="D17" s="35">
        <v>2361.8051190508959</v>
      </c>
      <c r="E17" s="35">
        <v>2354.7268682614554</v>
      </c>
      <c r="F17" s="35">
        <v>2442.5753537413793</v>
      </c>
      <c r="G17" s="35">
        <v>2566.3661314019678</v>
      </c>
      <c r="H17" s="35">
        <v>2692.0994683828026</v>
      </c>
      <c r="I17" s="35">
        <v>2686.5163194768061</v>
      </c>
      <c r="J17" s="35">
        <v>2693.752795695706</v>
      </c>
      <c r="K17" s="35">
        <v>2822.5148003075233</v>
      </c>
      <c r="L17" s="35">
        <v>2955.9264616555138</v>
      </c>
      <c r="M17" s="35">
        <v>2942.8097329779894</v>
      </c>
      <c r="N17" s="35">
        <v>3130.9310780103406</v>
      </c>
      <c r="O17" s="35">
        <v>3197.3269329458581</v>
      </c>
      <c r="P17" s="35">
        <v>3350.5416587310838</v>
      </c>
      <c r="Q17" s="35">
        <v>3295.7700472531001</v>
      </c>
      <c r="R17" s="35">
        <v>3497.8421019915095</v>
      </c>
      <c r="S17" s="35">
        <v>3604.7440592692483</v>
      </c>
      <c r="T17" s="35">
        <v>3899.6949632885635</v>
      </c>
      <c r="U17" s="35">
        <v>3836.2096093072819</v>
      </c>
      <c r="V17" s="35">
        <v>4197.3890231132045</v>
      </c>
      <c r="W17" s="35">
        <v>4402.1423855579005</v>
      </c>
      <c r="X17" s="35">
        <v>4655.6732800335903</v>
      </c>
      <c r="Y17" s="35">
        <v>4579.8315456089285</v>
      </c>
      <c r="Z17" s="35">
        <v>4875.5092677396251</v>
      </c>
      <c r="AA17" s="35">
        <v>4808.6406160307188</v>
      </c>
      <c r="AB17" s="35">
        <v>4862.118597285209</v>
      </c>
      <c r="AC17" s="35">
        <v>4857.5697118622747</v>
      </c>
      <c r="AD17" s="35">
        <v>5673.7370000000001</v>
      </c>
      <c r="AE17" s="35">
        <v>5726.9650000000001</v>
      </c>
      <c r="AF17" s="35">
        <v>5929.0859999999993</v>
      </c>
      <c r="AG17" s="35">
        <v>6039.5129999999999</v>
      </c>
      <c r="AH17" s="35">
        <v>6765.433</v>
      </c>
      <c r="AI17" s="35">
        <v>6736.39</v>
      </c>
      <c r="AJ17" s="35">
        <v>6799.3989999999994</v>
      </c>
      <c r="AK17" s="35">
        <v>6843.177999999999</v>
      </c>
      <c r="AL17" s="35">
        <v>7097.8949999999995</v>
      </c>
      <c r="AM17" s="35">
        <v>7411.2949999999992</v>
      </c>
      <c r="AN17" s="35">
        <v>7605.6550000000016</v>
      </c>
      <c r="AO17" s="35">
        <v>7719.1549999999997</v>
      </c>
      <c r="AP17" s="35">
        <v>7860.0239999999994</v>
      </c>
      <c r="AQ17" s="35">
        <v>8073.4349999999986</v>
      </c>
      <c r="AR17" s="35">
        <v>8375.9269999999997</v>
      </c>
      <c r="AS17" s="35">
        <v>8697.2129999999997</v>
      </c>
      <c r="AT17" s="35">
        <v>9049.9439999999995</v>
      </c>
      <c r="AU17" s="35">
        <v>9439.6290000000008</v>
      </c>
      <c r="AV17" s="35">
        <v>9852.9089999999997</v>
      </c>
      <c r="AW17" s="35">
        <v>10249.519000000002</v>
      </c>
      <c r="AX17" s="35">
        <v>9560.7109999999993</v>
      </c>
      <c r="AY17" s="35">
        <v>10504.842999999999</v>
      </c>
      <c r="AZ17" s="35">
        <v>10801.32</v>
      </c>
      <c r="BA17" s="35">
        <v>10075.724999999999</v>
      </c>
      <c r="BB17" s="35">
        <v>9548.8130000000001</v>
      </c>
      <c r="BC17" s="35">
        <v>11234.934999999999</v>
      </c>
      <c r="BD17" s="35">
        <v>11528.811</v>
      </c>
      <c r="BE17" s="35">
        <v>10567.242</v>
      </c>
      <c r="BF17" s="35">
        <v>11290.924999999999</v>
      </c>
      <c r="BG17" s="35">
        <v>13599.183000000001</v>
      </c>
      <c r="BH17" s="35">
        <v>13738.71</v>
      </c>
      <c r="BI17" s="35">
        <v>12745.782000000001</v>
      </c>
      <c r="BJ17" s="35">
        <v>12402.274000000001</v>
      </c>
      <c r="BK17" s="35">
        <v>15364.661</v>
      </c>
      <c r="BL17" s="35">
        <v>15542.048999999999</v>
      </c>
      <c r="BM17" s="35">
        <v>14827.214999999998</v>
      </c>
      <c r="BN17" s="35">
        <v>13780.414999999999</v>
      </c>
      <c r="BO17" s="35">
        <v>16758.563000000002</v>
      </c>
      <c r="BP17" s="35">
        <v>17532.219000000005</v>
      </c>
      <c r="BQ17" s="35">
        <v>18069.373</v>
      </c>
      <c r="BR17" s="35">
        <v>15408.268859157393</v>
      </c>
      <c r="BS17" s="35">
        <v>17776.188859157395</v>
      </c>
      <c r="BT17" s="35">
        <v>18627.258859157395</v>
      </c>
      <c r="BU17" s="35">
        <v>18480.985859157387</v>
      </c>
      <c r="BV17" s="35">
        <v>16173.443345214097</v>
      </c>
      <c r="BW17" s="35">
        <v>17983.305345214143</v>
      </c>
      <c r="BX17" s="35">
        <v>18716.706345214145</v>
      </c>
      <c r="BY17" s="35">
        <v>18580.382345214141</v>
      </c>
      <c r="BZ17" s="35">
        <v>17111.920192952202</v>
      </c>
      <c r="CA17" s="35">
        <v>18986.466192952201</v>
      </c>
      <c r="CB17" s="35">
        <v>19335.899192952198</v>
      </c>
      <c r="CC17" s="35">
        <v>18987.117192952195</v>
      </c>
      <c r="CD17" s="35">
        <v>18455.995000000003</v>
      </c>
      <c r="CE17" s="35">
        <v>19500.804000000004</v>
      </c>
      <c r="CF17" s="35">
        <v>20434.547999999999</v>
      </c>
      <c r="CG17" s="35">
        <v>20184.371148438797</v>
      </c>
      <c r="CH17" s="35">
        <v>19241.850386468403</v>
      </c>
    </row>
    <row r="18" spans="1:86" x14ac:dyDescent="0.2">
      <c r="A18" s="68" t="s">
        <v>12</v>
      </c>
      <c r="B18" s="36">
        <v>3287</v>
      </c>
      <c r="C18" s="37">
        <v>3385</v>
      </c>
      <c r="D18" s="37">
        <v>3441</v>
      </c>
      <c r="E18" s="37">
        <v>3502</v>
      </c>
      <c r="F18" s="37">
        <v>3587.25</v>
      </c>
      <c r="G18" s="37">
        <v>3728.25</v>
      </c>
      <c r="H18" s="37">
        <v>3847</v>
      </c>
      <c r="I18" s="37">
        <v>3930</v>
      </c>
      <c r="J18" s="37">
        <v>4013</v>
      </c>
      <c r="K18" s="37">
        <v>4111</v>
      </c>
      <c r="L18" s="37">
        <v>4307</v>
      </c>
      <c r="M18" s="37">
        <v>4336</v>
      </c>
      <c r="N18" s="37">
        <v>4379</v>
      </c>
      <c r="O18" s="37">
        <v>4604</v>
      </c>
      <c r="P18" s="37">
        <v>4997</v>
      </c>
      <c r="Q18" s="37">
        <v>5042</v>
      </c>
      <c r="R18" s="37">
        <v>5111</v>
      </c>
      <c r="S18" s="37">
        <v>5219</v>
      </c>
      <c r="T18" s="37">
        <v>5456</v>
      </c>
      <c r="U18" s="37">
        <v>5539</v>
      </c>
      <c r="V18" s="37">
        <v>5711</v>
      </c>
      <c r="W18" s="37">
        <v>5908</v>
      </c>
      <c r="X18" s="37">
        <v>6221</v>
      </c>
      <c r="Y18" s="37">
        <v>6394</v>
      </c>
      <c r="Z18" s="37">
        <v>6609</v>
      </c>
      <c r="AA18" s="37">
        <v>6640</v>
      </c>
      <c r="AB18" s="37">
        <v>6806</v>
      </c>
      <c r="AC18" s="37">
        <v>7101</v>
      </c>
      <c r="AD18" s="37">
        <v>7685</v>
      </c>
      <c r="AE18" s="37">
        <v>7749</v>
      </c>
      <c r="AF18" s="37">
        <v>7939</v>
      </c>
      <c r="AG18" s="37">
        <v>8142</v>
      </c>
      <c r="AH18" s="37">
        <v>8005</v>
      </c>
      <c r="AI18" s="37">
        <v>7995</v>
      </c>
      <c r="AJ18" s="37">
        <v>8024</v>
      </c>
      <c r="AK18" s="37">
        <v>8045</v>
      </c>
      <c r="AL18" s="37">
        <v>8141</v>
      </c>
      <c r="AM18" s="37">
        <v>8163</v>
      </c>
      <c r="AN18" s="37">
        <v>8385</v>
      </c>
      <c r="AO18" s="37">
        <v>8542</v>
      </c>
      <c r="AP18" s="37">
        <v>8645</v>
      </c>
      <c r="AQ18" s="37">
        <v>8829</v>
      </c>
      <c r="AR18" s="37">
        <v>9120</v>
      </c>
      <c r="AS18" s="37">
        <v>9306</v>
      </c>
      <c r="AT18" s="37">
        <v>9479</v>
      </c>
      <c r="AU18" s="37">
        <v>9698</v>
      </c>
      <c r="AV18" s="37">
        <v>10115</v>
      </c>
      <c r="AW18" s="37">
        <v>10392</v>
      </c>
      <c r="AX18" s="37">
        <v>10517</v>
      </c>
      <c r="AY18" s="37">
        <v>10965</v>
      </c>
      <c r="AZ18" s="37">
        <v>11424</v>
      </c>
      <c r="BA18" s="37">
        <v>11614</v>
      </c>
      <c r="BB18" s="37">
        <v>12028</v>
      </c>
      <c r="BC18" s="37">
        <v>12872</v>
      </c>
      <c r="BD18" s="37">
        <v>13621</v>
      </c>
      <c r="BE18" s="37">
        <v>13863</v>
      </c>
      <c r="BF18" s="37">
        <v>13767</v>
      </c>
      <c r="BG18" s="37">
        <v>13558</v>
      </c>
      <c r="BH18" s="37">
        <v>13735</v>
      </c>
      <c r="BI18" s="37">
        <v>14015</v>
      </c>
      <c r="BJ18" s="37">
        <v>14174</v>
      </c>
      <c r="BK18" s="37">
        <v>14254</v>
      </c>
      <c r="BL18" s="37">
        <v>14463.000000000015</v>
      </c>
      <c r="BM18" s="37">
        <v>14430</v>
      </c>
      <c r="BN18" s="37">
        <v>14848.999999999985</v>
      </c>
      <c r="BO18" s="37">
        <v>15032.000000000015</v>
      </c>
      <c r="BP18" s="37">
        <v>15401.000000000015</v>
      </c>
      <c r="BQ18" s="37">
        <v>15878</v>
      </c>
      <c r="BR18" s="37">
        <v>16138</v>
      </c>
      <c r="BS18" s="37">
        <v>16381</v>
      </c>
      <c r="BT18" s="37">
        <v>16789</v>
      </c>
      <c r="BU18" s="37">
        <v>17034.999999999985</v>
      </c>
      <c r="BV18" s="37">
        <v>17521.000000000015</v>
      </c>
      <c r="BW18" s="37">
        <v>18049</v>
      </c>
      <c r="BX18" s="37">
        <v>18702</v>
      </c>
      <c r="BY18" s="37">
        <v>18997</v>
      </c>
      <c r="BZ18" s="37">
        <v>19501.999999999985</v>
      </c>
      <c r="CA18" s="37">
        <v>19816</v>
      </c>
      <c r="CB18" s="37">
        <v>20244.000000000015</v>
      </c>
      <c r="CC18" s="37">
        <v>20270</v>
      </c>
      <c r="CD18" s="37">
        <v>20457.999999999985</v>
      </c>
      <c r="CE18" s="37">
        <v>20513</v>
      </c>
      <c r="CF18" s="37">
        <v>21382</v>
      </c>
      <c r="CG18" s="238">
        <v>21506.999999999971</v>
      </c>
      <c r="CH18" s="37">
        <v>22181</v>
      </c>
    </row>
    <row r="19" spans="1:86" hidden="1" x14ac:dyDescent="0.2">
      <c r="A19" s="2" t="s">
        <v>13</v>
      </c>
      <c r="B19" s="31">
        <f t="shared" ref="B19:AG19" si="15">B13+B9+B6</f>
        <v>55536.733689462053</v>
      </c>
      <c r="C19" s="32">
        <f t="shared" si="15"/>
        <v>59462.336456063204</v>
      </c>
      <c r="D19" s="32">
        <f t="shared" si="15"/>
        <v>63640.545583825326</v>
      </c>
      <c r="E19" s="32">
        <f t="shared" si="15"/>
        <v>60972.070116746909</v>
      </c>
      <c r="F19" s="32">
        <f t="shared" si="15"/>
        <v>62808.74918173765</v>
      </c>
      <c r="G19" s="32">
        <f t="shared" si="15"/>
        <v>69896.887105240487</v>
      </c>
      <c r="H19" s="32">
        <f t="shared" si="15"/>
        <v>70794.652055099825</v>
      </c>
      <c r="I19" s="32">
        <f t="shared" si="15"/>
        <v>68587.608376901146</v>
      </c>
      <c r="J19" s="32">
        <f t="shared" si="15"/>
        <v>70136.711270938482</v>
      </c>
      <c r="K19" s="32">
        <f t="shared" si="15"/>
        <v>78443.984524401691</v>
      </c>
      <c r="L19" s="32">
        <f t="shared" si="15"/>
        <v>78947.037824192943</v>
      </c>
      <c r="M19" s="32">
        <f t="shared" si="15"/>
        <v>74755.555267184027</v>
      </c>
      <c r="N19" s="32">
        <f t="shared" si="15"/>
        <v>74869.838515145166</v>
      </c>
      <c r="O19" s="32">
        <f t="shared" si="15"/>
        <v>83242.514777460688</v>
      </c>
      <c r="P19" s="32">
        <f t="shared" si="15"/>
        <v>82830.244291482522</v>
      </c>
      <c r="Q19" s="32">
        <f t="shared" si="15"/>
        <v>77131.081734232706</v>
      </c>
      <c r="R19" s="32">
        <f t="shared" si="15"/>
        <v>80430.484399311783</v>
      </c>
      <c r="S19" s="32">
        <f t="shared" si="15"/>
        <v>88293.276180807909</v>
      </c>
      <c r="T19" s="32">
        <f t="shared" si="15"/>
        <v>92649.562252176853</v>
      </c>
      <c r="U19" s="32">
        <f t="shared" si="15"/>
        <v>90304.835732755411</v>
      </c>
      <c r="V19" s="32">
        <f t="shared" si="15"/>
        <v>93583.937097882546</v>
      </c>
      <c r="W19" s="32">
        <f t="shared" si="15"/>
        <v>103000.94759986855</v>
      </c>
      <c r="X19" s="32">
        <f t="shared" si="15"/>
        <v>111314.23314737648</v>
      </c>
      <c r="Y19" s="32">
        <f t="shared" si="15"/>
        <v>107822.30601055587</v>
      </c>
      <c r="Z19" s="32">
        <f t="shared" si="15"/>
        <v>111327.43537731466</v>
      </c>
      <c r="AA19" s="32">
        <f t="shared" si="15"/>
        <v>121082.60203146991</v>
      </c>
      <c r="AB19" s="32">
        <f t="shared" si="15"/>
        <v>122075.76574753899</v>
      </c>
      <c r="AC19" s="32">
        <f t="shared" si="15"/>
        <v>121202.92490891542</v>
      </c>
      <c r="AD19" s="32">
        <f t="shared" si="15"/>
        <v>131113.26674878006</v>
      </c>
      <c r="AE19" s="32">
        <f t="shared" si="15"/>
        <v>146758.63689499322</v>
      </c>
      <c r="AF19" s="32">
        <f t="shared" si="15"/>
        <v>151565.57448421759</v>
      </c>
      <c r="AG19" s="32">
        <f t="shared" si="15"/>
        <v>150107.42487200908</v>
      </c>
      <c r="AH19" s="32">
        <f t="shared" ref="AH19:BM19" si="16">AH13+AH9+AH6</f>
        <v>149755.01199999999</v>
      </c>
      <c r="AI19" s="32">
        <f t="shared" si="16"/>
        <v>158630.93199999997</v>
      </c>
      <c r="AJ19" s="32">
        <f t="shared" si="16"/>
        <v>160430.73800000001</v>
      </c>
      <c r="AK19" s="32">
        <f t="shared" si="16"/>
        <v>154932.41800000001</v>
      </c>
      <c r="AL19" s="32">
        <f t="shared" si="16"/>
        <v>161952.87100000001</v>
      </c>
      <c r="AM19" s="32">
        <f t="shared" si="16"/>
        <v>172153.283</v>
      </c>
      <c r="AN19" s="32">
        <f t="shared" si="16"/>
        <v>180297.17300000001</v>
      </c>
      <c r="AO19" s="32">
        <f t="shared" si="16"/>
        <v>173642.24300000002</v>
      </c>
      <c r="AP19" s="32">
        <f t="shared" si="16"/>
        <v>176970.82</v>
      </c>
      <c r="AQ19" s="32">
        <f t="shared" si="16"/>
        <v>191605.23100000003</v>
      </c>
      <c r="AR19" s="32">
        <f t="shared" si="16"/>
        <v>199106.81299999997</v>
      </c>
      <c r="AS19" s="32">
        <f t="shared" si="16"/>
        <v>193270.35200000001</v>
      </c>
      <c r="AT19" s="32">
        <f t="shared" si="16"/>
        <v>194138.94680000003</v>
      </c>
      <c r="AU19" s="32">
        <f t="shared" si="16"/>
        <v>209393.9375</v>
      </c>
      <c r="AV19" s="32">
        <f t="shared" si="16"/>
        <v>230055.91649999999</v>
      </c>
      <c r="AW19" s="32">
        <f t="shared" si="16"/>
        <v>220450.31250000003</v>
      </c>
      <c r="AX19" s="32">
        <f t="shared" si="16"/>
        <v>233718.231</v>
      </c>
      <c r="AY19" s="32">
        <f t="shared" si="16"/>
        <v>245034.52949999998</v>
      </c>
      <c r="AZ19" s="32">
        <f t="shared" si="16"/>
        <v>257496.13050000003</v>
      </c>
      <c r="BA19" s="32">
        <f t="shared" si="16"/>
        <v>250732.93350000001</v>
      </c>
      <c r="BB19" s="32">
        <f t="shared" si="16"/>
        <v>259201.88199999998</v>
      </c>
      <c r="BC19" s="32">
        <f t="shared" si="16"/>
        <v>285471.81899999996</v>
      </c>
      <c r="BD19" s="32">
        <f t="shared" si="16"/>
        <v>295803.772</v>
      </c>
      <c r="BE19" s="32">
        <f t="shared" si="16"/>
        <v>275976.91499999998</v>
      </c>
      <c r="BF19" s="17">
        <f t="shared" si="16"/>
        <v>280849.52500000002</v>
      </c>
      <c r="BG19" s="17">
        <f t="shared" si="16"/>
        <v>301158.30900000001</v>
      </c>
      <c r="BH19" s="17">
        <f t="shared" si="16"/>
        <v>300089.48699999996</v>
      </c>
      <c r="BI19" s="17">
        <f t="shared" si="16"/>
        <v>288855.91600000003</v>
      </c>
      <c r="BJ19" s="17">
        <f t="shared" si="16"/>
        <v>294771.63400000002</v>
      </c>
      <c r="BK19" s="17">
        <f t="shared" si="16"/>
        <v>328724.90400000004</v>
      </c>
      <c r="BL19" s="17">
        <f t="shared" si="16"/>
        <v>321915.22200000007</v>
      </c>
      <c r="BM19" s="17">
        <f t="shared" si="16"/>
        <v>314741.71399999998</v>
      </c>
      <c r="BN19" s="17">
        <f t="shared" ref="BN19:CD19" si="17">BN13+BN9+BN6</f>
        <v>316705.75302194804</v>
      </c>
      <c r="BO19" s="17">
        <f t="shared" si="17"/>
        <v>350331.18042194808</v>
      </c>
      <c r="BP19" s="17">
        <f t="shared" si="17"/>
        <v>353811.13662194804</v>
      </c>
      <c r="BQ19" s="17">
        <f t="shared" si="17"/>
        <v>344174.57542194799</v>
      </c>
      <c r="BR19" s="17">
        <f t="shared" si="17"/>
        <v>342052.55364727747</v>
      </c>
      <c r="BS19" s="17">
        <f t="shared" si="17"/>
        <v>378799.66364727751</v>
      </c>
      <c r="BT19" s="17">
        <f t="shared" si="17"/>
        <v>372670.73964727746</v>
      </c>
      <c r="BU19" s="17">
        <f t="shared" si="17"/>
        <v>359393.99464727746</v>
      </c>
      <c r="BV19" s="17">
        <f t="shared" si="17"/>
        <v>367480.221649541</v>
      </c>
      <c r="BW19" s="17">
        <f t="shared" si="17"/>
        <v>405791.19084954105</v>
      </c>
      <c r="BX19" s="17">
        <f t="shared" si="17"/>
        <v>403913.19664954103</v>
      </c>
      <c r="BY19" s="17">
        <f t="shared" si="17"/>
        <v>388657.46764954104</v>
      </c>
      <c r="BZ19" s="17">
        <f t="shared" si="17"/>
        <v>403713.58785595582</v>
      </c>
      <c r="CA19" s="17">
        <f t="shared" si="17"/>
        <v>429607.21785595588</v>
      </c>
      <c r="CB19" s="17">
        <f t="shared" si="17"/>
        <v>426645.73185595579</v>
      </c>
      <c r="CC19" s="17">
        <f t="shared" si="17"/>
        <v>405955.13755595579</v>
      </c>
      <c r="CD19" s="17">
        <f t="shared" si="17"/>
        <v>414364.49174999999</v>
      </c>
      <c r="CE19" s="17">
        <f t="shared" ref="CE19:CH19" si="18">CE13+CE9+CE6</f>
        <v>439165.46575000003</v>
      </c>
      <c r="CF19" s="17">
        <f t="shared" si="18"/>
        <v>430758.94675</v>
      </c>
      <c r="CG19" s="17">
        <f t="shared" si="18"/>
        <v>412801.63889843872</v>
      </c>
      <c r="CH19" s="17">
        <f t="shared" si="18"/>
        <v>430811.40824329649</v>
      </c>
    </row>
    <row r="20" spans="1:86" hidden="1" x14ac:dyDescent="0.2">
      <c r="A20" s="3"/>
      <c r="B20" s="34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</row>
    <row r="21" spans="1:86" ht="13.5" thickBot="1" x14ac:dyDescent="0.25">
      <c r="A21" s="67" t="s">
        <v>184</v>
      </c>
      <c r="B21" s="23">
        <f t="shared" ref="B21:AG21" si="19">B19+B20</f>
        <v>55536.733689462053</v>
      </c>
      <c r="C21" s="24">
        <f t="shared" si="19"/>
        <v>59462.336456063204</v>
      </c>
      <c r="D21" s="24">
        <f t="shared" si="19"/>
        <v>63640.545583825326</v>
      </c>
      <c r="E21" s="24">
        <f t="shared" si="19"/>
        <v>60972.070116746909</v>
      </c>
      <c r="F21" s="24">
        <f t="shared" si="19"/>
        <v>62808.74918173765</v>
      </c>
      <c r="G21" s="24">
        <f t="shared" si="19"/>
        <v>69896.887105240487</v>
      </c>
      <c r="H21" s="24">
        <f t="shared" si="19"/>
        <v>70794.652055099825</v>
      </c>
      <c r="I21" s="24">
        <f t="shared" si="19"/>
        <v>68587.608376901146</v>
      </c>
      <c r="J21" s="24">
        <f t="shared" si="19"/>
        <v>70136.711270938482</v>
      </c>
      <c r="K21" s="24">
        <f t="shared" si="19"/>
        <v>78443.984524401691</v>
      </c>
      <c r="L21" s="24">
        <f t="shared" si="19"/>
        <v>78947.037824192943</v>
      </c>
      <c r="M21" s="24">
        <f t="shared" si="19"/>
        <v>74755.555267184027</v>
      </c>
      <c r="N21" s="24">
        <f t="shared" si="19"/>
        <v>74869.838515145166</v>
      </c>
      <c r="O21" s="24">
        <f t="shared" si="19"/>
        <v>83242.514777460688</v>
      </c>
      <c r="P21" s="24">
        <f t="shared" si="19"/>
        <v>82830.244291482522</v>
      </c>
      <c r="Q21" s="24">
        <f t="shared" si="19"/>
        <v>77131.081734232706</v>
      </c>
      <c r="R21" s="24">
        <f t="shared" si="19"/>
        <v>80430.484399311783</v>
      </c>
      <c r="S21" s="24">
        <f t="shared" si="19"/>
        <v>88293.276180807909</v>
      </c>
      <c r="T21" s="24">
        <f t="shared" si="19"/>
        <v>92649.562252176853</v>
      </c>
      <c r="U21" s="24">
        <f t="shared" si="19"/>
        <v>90304.835732755411</v>
      </c>
      <c r="V21" s="24">
        <f t="shared" si="19"/>
        <v>93583.937097882546</v>
      </c>
      <c r="W21" s="24">
        <f t="shared" si="19"/>
        <v>103000.94759986855</v>
      </c>
      <c r="X21" s="24">
        <f t="shared" si="19"/>
        <v>111314.23314737648</v>
      </c>
      <c r="Y21" s="24">
        <f t="shared" si="19"/>
        <v>107822.30601055587</v>
      </c>
      <c r="Z21" s="24">
        <f t="shared" si="19"/>
        <v>111327.43537731466</v>
      </c>
      <c r="AA21" s="24">
        <f t="shared" si="19"/>
        <v>121082.60203146991</v>
      </c>
      <c r="AB21" s="24">
        <f t="shared" si="19"/>
        <v>122075.76574753899</v>
      </c>
      <c r="AC21" s="24">
        <f t="shared" si="19"/>
        <v>121202.92490891542</v>
      </c>
      <c r="AD21" s="24">
        <f t="shared" si="19"/>
        <v>131113.26674878006</v>
      </c>
      <c r="AE21" s="24">
        <f t="shared" si="19"/>
        <v>146758.63689499322</v>
      </c>
      <c r="AF21" s="24">
        <f t="shared" si="19"/>
        <v>151565.57448421759</v>
      </c>
      <c r="AG21" s="24">
        <f t="shared" si="19"/>
        <v>150107.42487200908</v>
      </c>
      <c r="AH21" s="24">
        <f t="shared" ref="AH21:BM21" si="20">AH19+AH20</f>
        <v>149755.01199999999</v>
      </c>
      <c r="AI21" s="24">
        <f t="shared" si="20"/>
        <v>158630.93199999997</v>
      </c>
      <c r="AJ21" s="24">
        <f t="shared" si="20"/>
        <v>160430.73800000001</v>
      </c>
      <c r="AK21" s="24">
        <f t="shared" si="20"/>
        <v>154932.41800000001</v>
      </c>
      <c r="AL21" s="24">
        <f t="shared" si="20"/>
        <v>161952.87100000001</v>
      </c>
      <c r="AM21" s="24">
        <f t="shared" si="20"/>
        <v>172153.283</v>
      </c>
      <c r="AN21" s="24">
        <f t="shared" si="20"/>
        <v>180297.17300000001</v>
      </c>
      <c r="AO21" s="24">
        <f t="shared" si="20"/>
        <v>173642.24300000002</v>
      </c>
      <c r="AP21" s="24">
        <f t="shared" si="20"/>
        <v>176970.82</v>
      </c>
      <c r="AQ21" s="24">
        <f t="shared" si="20"/>
        <v>191605.23100000003</v>
      </c>
      <c r="AR21" s="24">
        <f t="shared" si="20"/>
        <v>199106.81299999997</v>
      </c>
      <c r="AS21" s="24">
        <f t="shared" si="20"/>
        <v>193270.35200000001</v>
      </c>
      <c r="AT21" s="24">
        <f t="shared" si="20"/>
        <v>194138.94680000003</v>
      </c>
      <c r="AU21" s="24">
        <f t="shared" si="20"/>
        <v>209393.9375</v>
      </c>
      <c r="AV21" s="24">
        <f t="shared" si="20"/>
        <v>230055.91649999999</v>
      </c>
      <c r="AW21" s="24">
        <f t="shared" si="20"/>
        <v>220450.31250000003</v>
      </c>
      <c r="AX21" s="24">
        <f t="shared" si="20"/>
        <v>233718.231</v>
      </c>
      <c r="AY21" s="24">
        <f t="shared" si="20"/>
        <v>245034.52949999998</v>
      </c>
      <c r="AZ21" s="24">
        <f t="shared" si="20"/>
        <v>257496.13050000003</v>
      </c>
      <c r="BA21" s="24">
        <f t="shared" si="20"/>
        <v>250732.93350000001</v>
      </c>
      <c r="BB21" s="24">
        <f t="shared" si="20"/>
        <v>259201.88199999998</v>
      </c>
      <c r="BC21" s="24">
        <f t="shared" si="20"/>
        <v>285471.81899999996</v>
      </c>
      <c r="BD21" s="24">
        <f t="shared" si="20"/>
        <v>295803.772</v>
      </c>
      <c r="BE21" s="24">
        <f t="shared" si="20"/>
        <v>275976.91499999998</v>
      </c>
      <c r="BF21" s="24">
        <f t="shared" si="20"/>
        <v>280849.52500000002</v>
      </c>
      <c r="BG21" s="24">
        <f t="shared" si="20"/>
        <v>301158.30900000001</v>
      </c>
      <c r="BH21" s="24">
        <f t="shared" si="20"/>
        <v>300089.48699999996</v>
      </c>
      <c r="BI21" s="24">
        <f t="shared" si="20"/>
        <v>288855.91600000003</v>
      </c>
      <c r="BJ21" s="24">
        <f t="shared" si="20"/>
        <v>294771.63400000002</v>
      </c>
      <c r="BK21" s="24">
        <f t="shared" si="20"/>
        <v>328724.90400000004</v>
      </c>
      <c r="BL21" s="24">
        <f t="shared" si="20"/>
        <v>321915.22200000007</v>
      </c>
      <c r="BM21" s="24">
        <f t="shared" si="20"/>
        <v>314741.71399999998</v>
      </c>
      <c r="BN21" s="24">
        <f t="shared" ref="BN21:CD21" si="21">BN19+BN20</f>
        <v>316705.75302194804</v>
      </c>
      <c r="BO21" s="24">
        <f t="shared" si="21"/>
        <v>350331.18042194808</v>
      </c>
      <c r="BP21" s="24">
        <f t="shared" si="21"/>
        <v>353811.13662194804</v>
      </c>
      <c r="BQ21" s="24">
        <f t="shared" si="21"/>
        <v>344174.57542194799</v>
      </c>
      <c r="BR21" s="24">
        <f t="shared" si="21"/>
        <v>342052.55364727747</v>
      </c>
      <c r="BS21" s="24">
        <f t="shared" si="21"/>
        <v>378799.66364727751</v>
      </c>
      <c r="BT21" s="24">
        <f t="shared" si="21"/>
        <v>372670.73964727746</v>
      </c>
      <c r="BU21" s="24">
        <f t="shared" si="21"/>
        <v>359393.99464727746</v>
      </c>
      <c r="BV21" s="24">
        <f t="shared" si="21"/>
        <v>367480.221649541</v>
      </c>
      <c r="BW21" s="24">
        <f t="shared" si="21"/>
        <v>405791.19084954105</v>
      </c>
      <c r="BX21" s="24">
        <f t="shared" si="21"/>
        <v>403913.19664954103</v>
      </c>
      <c r="BY21" s="24">
        <f t="shared" si="21"/>
        <v>388657.46764954104</v>
      </c>
      <c r="BZ21" s="24">
        <f t="shared" si="21"/>
        <v>403713.58785595582</v>
      </c>
      <c r="CA21" s="24">
        <f t="shared" si="21"/>
        <v>429607.21785595588</v>
      </c>
      <c r="CB21" s="24">
        <f t="shared" si="21"/>
        <v>426645.73185595579</v>
      </c>
      <c r="CC21" s="24">
        <f t="shared" si="21"/>
        <v>405955.13755595579</v>
      </c>
      <c r="CD21" s="24">
        <f t="shared" si="21"/>
        <v>414364.49174999999</v>
      </c>
      <c r="CE21" s="24">
        <f t="shared" ref="CE21" si="22">CE19+CE20</f>
        <v>439165.46575000003</v>
      </c>
      <c r="CF21" s="24">
        <f t="shared" ref="CF21:CH21" si="23">CF19+CF20</f>
        <v>430758.94675</v>
      </c>
      <c r="CG21" s="24">
        <f t="shared" si="23"/>
        <v>412801.63889843872</v>
      </c>
      <c r="CH21" s="24">
        <f t="shared" si="23"/>
        <v>430811.40824329649</v>
      </c>
    </row>
    <row r="23" spans="1:86" ht="18" x14ac:dyDescent="0.25">
      <c r="A23" s="209" t="str">
        <f>Annual!A23</f>
        <v>KZN – Annual Gross Operating Surplus</v>
      </c>
      <c r="B23" s="215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215"/>
      <c r="R23" s="215"/>
      <c r="S23" s="215"/>
      <c r="T23" s="215"/>
      <c r="U23" s="215"/>
      <c r="V23" s="215"/>
      <c r="W23" s="215"/>
      <c r="X23" s="215"/>
      <c r="Y23" s="215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  <c r="BC23" s="216"/>
      <c r="BD23" s="216"/>
      <c r="BE23" s="216"/>
      <c r="BF23" s="216"/>
      <c r="BG23" s="216"/>
      <c r="BH23" s="216"/>
    </row>
    <row r="24" spans="1:86" ht="13.5" thickBot="1" x14ac:dyDescent="0.25">
      <c r="A24" s="1" t="s">
        <v>183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86" ht="13.5" thickBot="1" x14ac:dyDescent="0.25">
      <c r="A25" s="52" t="s">
        <v>24</v>
      </c>
      <c r="B25" s="133" t="str">
        <f t="shared" ref="B25:AG25" si="24">B5</f>
        <v>1995q1</v>
      </c>
      <c r="C25" s="132" t="str">
        <f t="shared" si="24"/>
        <v>1995q2</v>
      </c>
      <c r="D25" s="132" t="str">
        <f t="shared" si="24"/>
        <v>1995q3</v>
      </c>
      <c r="E25" s="132" t="str">
        <f t="shared" si="24"/>
        <v>1995q4</v>
      </c>
      <c r="F25" s="132" t="str">
        <f t="shared" si="24"/>
        <v>1996q1</v>
      </c>
      <c r="G25" s="132" t="str">
        <f t="shared" si="24"/>
        <v>1996q2</v>
      </c>
      <c r="H25" s="132" t="str">
        <f t="shared" si="24"/>
        <v>1996q3</v>
      </c>
      <c r="I25" s="132" t="str">
        <f t="shared" si="24"/>
        <v>1996q4</v>
      </c>
      <c r="J25" s="132" t="str">
        <f t="shared" si="24"/>
        <v>1997q1</v>
      </c>
      <c r="K25" s="132" t="str">
        <f t="shared" si="24"/>
        <v>1997q2</v>
      </c>
      <c r="L25" s="132" t="str">
        <f t="shared" si="24"/>
        <v>1997q3</v>
      </c>
      <c r="M25" s="132" t="str">
        <f t="shared" si="24"/>
        <v>1997q4</v>
      </c>
      <c r="N25" s="132" t="str">
        <f t="shared" si="24"/>
        <v>1998q1</v>
      </c>
      <c r="O25" s="132" t="str">
        <f t="shared" si="24"/>
        <v>1998q2</v>
      </c>
      <c r="P25" s="132" t="str">
        <f t="shared" si="24"/>
        <v>1998q3</v>
      </c>
      <c r="Q25" s="132" t="str">
        <f t="shared" si="24"/>
        <v>1998q4</v>
      </c>
      <c r="R25" s="132" t="str">
        <f t="shared" si="24"/>
        <v>1999q1</v>
      </c>
      <c r="S25" s="132" t="str">
        <f t="shared" si="24"/>
        <v>1999q2</v>
      </c>
      <c r="T25" s="132" t="str">
        <f t="shared" si="24"/>
        <v>1999q3</v>
      </c>
      <c r="U25" s="132" t="str">
        <f t="shared" si="24"/>
        <v>1999q4</v>
      </c>
      <c r="V25" s="132" t="str">
        <f t="shared" si="24"/>
        <v>2000q1</v>
      </c>
      <c r="W25" s="132" t="str">
        <f t="shared" si="24"/>
        <v>2000q2</v>
      </c>
      <c r="X25" s="132" t="str">
        <f t="shared" si="24"/>
        <v>2000q3</v>
      </c>
      <c r="Y25" s="132" t="str">
        <f t="shared" si="24"/>
        <v>2000q4</v>
      </c>
      <c r="Z25" s="132" t="str">
        <f t="shared" si="24"/>
        <v>2001q1</v>
      </c>
      <c r="AA25" s="132" t="str">
        <f t="shared" si="24"/>
        <v>2001q2</v>
      </c>
      <c r="AB25" s="132" t="str">
        <f t="shared" si="24"/>
        <v>2001q3</v>
      </c>
      <c r="AC25" s="132" t="str">
        <f t="shared" si="24"/>
        <v>2001q4</v>
      </c>
      <c r="AD25" s="132" t="str">
        <f t="shared" si="24"/>
        <v>2002q1</v>
      </c>
      <c r="AE25" s="132" t="str">
        <f t="shared" si="24"/>
        <v>2002q2</v>
      </c>
      <c r="AF25" s="132" t="str">
        <f t="shared" si="24"/>
        <v>2002q3</v>
      </c>
      <c r="AG25" s="132" t="str">
        <f t="shared" si="24"/>
        <v>2002q4</v>
      </c>
      <c r="AH25" s="132" t="str">
        <f t="shared" ref="AH25:BM25" si="25">AH5</f>
        <v>2003q1</v>
      </c>
      <c r="AI25" s="132" t="str">
        <f t="shared" si="25"/>
        <v>2003q2</v>
      </c>
      <c r="AJ25" s="132" t="str">
        <f t="shared" si="25"/>
        <v>2003q3</v>
      </c>
      <c r="AK25" s="132" t="str">
        <f t="shared" si="25"/>
        <v>2003q4</v>
      </c>
      <c r="AL25" s="132" t="str">
        <f t="shared" si="25"/>
        <v>2004q1</v>
      </c>
      <c r="AM25" s="132" t="str">
        <f t="shared" si="25"/>
        <v>2004q2</v>
      </c>
      <c r="AN25" s="132" t="str">
        <f t="shared" si="25"/>
        <v>2004q3</v>
      </c>
      <c r="AO25" s="132" t="str">
        <f t="shared" si="25"/>
        <v>2004q4</v>
      </c>
      <c r="AP25" s="132" t="str">
        <f t="shared" si="25"/>
        <v>2005q1</v>
      </c>
      <c r="AQ25" s="132" t="str">
        <f t="shared" si="25"/>
        <v>2005q2</v>
      </c>
      <c r="AR25" s="132" t="str">
        <f t="shared" si="25"/>
        <v>2005q3</v>
      </c>
      <c r="AS25" s="132" t="str">
        <f t="shared" si="25"/>
        <v>2005q4</v>
      </c>
      <c r="AT25" s="132" t="str">
        <f t="shared" si="25"/>
        <v>2006q1</v>
      </c>
      <c r="AU25" s="132" t="str">
        <f t="shared" si="25"/>
        <v>2006q2</v>
      </c>
      <c r="AV25" s="132" t="str">
        <f t="shared" si="25"/>
        <v>2006q3</v>
      </c>
      <c r="AW25" s="132" t="str">
        <f t="shared" si="25"/>
        <v>2006q4</v>
      </c>
      <c r="AX25" s="132" t="str">
        <f t="shared" si="25"/>
        <v>2007q1</v>
      </c>
      <c r="AY25" s="132" t="str">
        <f t="shared" si="25"/>
        <v>2007q2</v>
      </c>
      <c r="AZ25" s="132" t="str">
        <f t="shared" si="25"/>
        <v>2007q3</v>
      </c>
      <c r="BA25" s="132" t="str">
        <f t="shared" si="25"/>
        <v>2007q4</v>
      </c>
      <c r="BB25" s="132" t="str">
        <f t="shared" si="25"/>
        <v>2008q1</v>
      </c>
      <c r="BC25" s="132" t="str">
        <f t="shared" si="25"/>
        <v>2008q2</v>
      </c>
      <c r="BD25" s="132" t="str">
        <f t="shared" si="25"/>
        <v>2008q3</v>
      </c>
      <c r="BE25" s="132" t="str">
        <f t="shared" si="25"/>
        <v>2008q4</v>
      </c>
      <c r="BF25" s="132" t="str">
        <f t="shared" si="25"/>
        <v>2009q1</v>
      </c>
      <c r="BG25" s="132" t="str">
        <f t="shared" si="25"/>
        <v>2009q2</v>
      </c>
      <c r="BH25" s="132" t="str">
        <f t="shared" si="25"/>
        <v>2009q3</v>
      </c>
      <c r="BI25" s="132" t="str">
        <f t="shared" si="25"/>
        <v>2009q4</v>
      </c>
      <c r="BJ25" s="132" t="str">
        <f t="shared" si="25"/>
        <v>2010q1</v>
      </c>
      <c r="BK25" s="132" t="str">
        <f t="shared" si="25"/>
        <v>2010q2</v>
      </c>
      <c r="BL25" s="132" t="str">
        <f t="shared" si="25"/>
        <v>2010q3</v>
      </c>
      <c r="BM25" s="132" t="str">
        <f t="shared" si="25"/>
        <v>2010q4</v>
      </c>
      <c r="BN25" s="132" t="str">
        <f t="shared" ref="BN25:CD25" si="26">BN5</f>
        <v>2011q1</v>
      </c>
      <c r="BO25" s="132" t="str">
        <f t="shared" si="26"/>
        <v>2011q2</v>
      </c>
      <c r="BP25" s="132" t="str">
        <f t="shared" si="26"/>
        <v>2011q3</v>
      </c>
      <c r="BQ25" s="132" t="str">
        <f t="shared" si="26"/>
        <v>2011q4</v>
      </c>
      <c r="BR25" s="132" t="str">
        <f t="shared" si="26"/>
        <v>2012q1</v>
      </c>
      <c r="BS25" s="132" t="str">
        <f t="shared" si="26"/>
        <v>2012q2</v>
      </c>
      <c r="BT25" s="132" t="str">
        <f t="shared" si="26"/>
        <v>2012q3</v>
      </c>
      <c r="BU25" s="132" t="str">
        <f t="shared" si="26"/>
        <v>2012q4</v>
      </c>
      <c r="BV25" s="132" t="str">
        <f t="shared" si="26"/>
        <v>2013q1</v>
      </c>
      <c r="BW25" s="132" t="str">
        <f t="shared" si="26"/>
        <v>2013q2</v>
      </c>
      <c r="BX25" s="132" t="str">
        <f t="shared" si="26"/>
        <v>2013q3</v>
      </c>
      <c r="BY25" s="132" t="str">
        <f t="shared" si="26"/>
        <v>2013q4</v>
      </c>
      <c r="BZ25" s="132" t="str">
        <f t="shared" si="26"/>
        <v>2014q1</v>
      </c>
      <c r="CA25" s="132" t="str">
        <f t="shared" si="26"/>
        <v>2014q2</v>
      </c>
      <c r="CB25" s="132" t="str">
        <f t="shared" si="26"/>
        <v>2014q3</v>
      </c>
      <c r="CC25" s="132" t="str">
        <f t="shared" si="26"/>
        <v>2014q4</v>
      </c>
      <c r="CD25" s="132" t="str">
        <f t="shared" si="26"/>
        <v>2015q1</v>
      </c>
      <c r="CE25" s="132" t="str">
        <f t="shared" ref="CE25:CH25" si="27">CE5</f>
        <v>2015q2</v>
      </c>
      <c r="CF25" s="132" t="str">
        <f t="shared" si="27"/>
        <v>2015q3</v>
      </c>
      <c r="CG25" s="132" t="str">
        <f t="shared" si="27"/>
        <v>2015q4</v>
      </c>
      <c r="CH25" s="132" t="str">
        <f t="shared" si="27"/>
        <v>2016q1</v>
      </c>
    </row>
    <row r="26" spans="1:86" ht="13.5" thickTop="1" x14ac:dyDescent="0.2">
      <c r="A26" s="53" t="s">
        <v>0</v>
      </c>
      <c r="B26" s="21">
        <f t="shared" ref="B26:AG26" si="28">SUM(B27:B28)</f>
        <v>818.81813224843859</v>
      </c>
      <c r="C26" s="15">
        <f t="shared" si="28"/>
        <v>1312.9605133652815</v>
      </c>
      <c r="D26" s="15">
        <f t="shared" si="28"/>
        <v>1333.9087766003927</v>
      </c>
      <c r="E26" s="15">
        <f t="shared" si="28"/>
        <v>982.63319598030762</v>
      </c>
      <c r="F26" s="15">
        <f t="shared" si="28"/>
        <v>820.43068500223922</v>
      </c>
      <c r="G26" s="15">
        <f t="shared" si="28"/>
        <v>2103.6210884819097</v>
      </c>
      <c r="H26" s="15">
        <f t="shared" si="28"/>
        <v>1438.420493219417</v>
      </c>
      <c r="I26" s="15">
        <f t="shared" si="28"/>
        <v>1005.2127976865509</v>
      </c>
      <c r="J26" s="15">
        <f t="shared" si="28"/>
        <v>1010.4115787285137</v>
      </c>
      <c r="K26" s="15">
        <f t="shared" si="28"/>
        <v>2204.5209911797942</v>
      </c>
      <c r="L26" s="15">
        <f t="shared" si="28"/>
        <v>1416.4043463881401</v>
      </c>
      <c r="M26" s="15">
        <f t="shared" si="28"/>
        <v>910.64187793204383</v>
      </c>
      <c r="N26" s="185">
        <f t="shared" si="28"/>
        <v>1181.9847398729398</v>
      </c>
      <c r="O26" s="185">
        <f t="shared" si="28"/>
        <v>2304.9877749441594</v>
      </c>
      <c r="P26" s="185">
        <f t="shared" si="28"/>
        <v>1572.9534681066375</v>
      </c>
      <c r="Q26" s="185">
        <f t="shared" si="28"/>
        <v>779.0987036801987</v>
      </c>
      <c r="R26" s="185">
        <f t="shared" si="28"/>
        <v>1004.6030099513583</v>
      </c>
      <c r="S26" s="185">
        <f t="shared" si="28"/>
        <v>2303.0515981714379</v>
      </c>
      <c r="T26" s="185">
        <f t="shared" si="28"/>
        <v>1538.7681331528993</v>
      </c>
      <c r="U26" s="185">
        <f t="shared" si="28"/>
        <v>710.66222093636964</v>
      </c>
      <c r="V26" s="185">
        <f t="shared" si="28"/>
        <v>1007.4669830730218</v>
      </c>
      <c r="W26" s="15">
        <f t="shared" si="28"/>
        <v>2071.441867842756</v>
      </c>
      <c r="X26" s="15">
        <f t="shared" si="28"/>
        <v>2003.8063180788968</v>
      </c>
      <c r="Y26" s="15">
        <f t="shared" si="28"/>
        <v>918.50297804335287</v>
      </c>
      <c r="Z26" s="15">
        <f t="shared" si="28"/>
        <v>1295.8666589891577</v>
      </c>
      <c r="AA26" s="39">
        <f t="shared" si="28"/>
        <v>2970.5769866048277</v>
      </c>
      <c r="AB26" s="39">
        <f t="shared" si="28"/>
        <v>2195.0104736815174</v>
      </c>
      <c r="AC26" s="39">
        <f t="shared" si="28"/>
        <v>1336.9495680147816</v>
      </c>
      <c r="AD26" s="39">
        <f t="shared" si="28"/>
        <v>1518.1693811702144</v>
      </c>
      <c r="AE26" s="39">
        <f t="shared" si="28"/>
        <v>3804.8329873065663</v>
      </c>
      <c r="AF26" s="39">
        <f t="shared" si="28"/>
        <v>2804.6740341706086</v>
      </c>
      <c r="AG26" s="39">
        <f t="shared" si="28"/>
        <v>1473.0630362563554</v>
      </c>
      <c r="AH26" s="39">
        <f t="shared" ref="AH26:BM26" si="29">SUM(AH27:AH28)</f>
        <v>1451.808867948394</v>
      </c>
      <c r="AI26" s="39">
        <f t="shared" si="29"/>
        <v>3704.4754041622509</v>
      </c>
      <c r="AJ26" s="39">
        <f t="shared" si="29"/>
        <v>2672.1454402443592</v>
      </c>
      <c r="AK26" s="15">
        <f t="shared" si="29"/>
        <v>1280.7883817703184</v>
      </c>
      <c r="AL26" s="15">
        <f t="shared" si="29"/>
        <v>1445.1726804721038</v>
      </c>
      <c r="AM26" s="15">
        <f t="shared" si="29"/>
        <v>3625.2931247322526</v>
      </c>
      <c r="AN26" s="15">
        <f t="shared" si="29"/>
        <v>2933.0545080454176</v>
      </c>
      <c r="AO26" s="15">
        <f t="shared" si="29"/>
        <v>1369.0095762033002</v>
      </c>
      <c r="AP26" s="15">
        <f t="shared" si="29"/>
        <v>1635.8819970371546</v>
      </c>
      <c r="AQ26" s="15">
        <f t="shared" si="29"/>
        <v>2922.5441248601028</v>
      </c>
      <c r="AR26" s="15">
        <f t="shared" si="29"/>
        <v>2731.5052612147151</v>
      </c>
      <c r="AS26" s="15">
        <f t="shared" si="29"/>
        <v>1479.1309044157888</v>
      </c>
      <c r="AT26" s="15">
        <f t="shared" si="29"/>
        <v>1821.7659468163188</v>
      </c>
      <c r="AU26" s="15">
        <f t="shared" si="29"/>
        <v>3064.8039649485813</v>
      </c>
      <c r="AV26" s="15">
        <f t="shared" si="29"/>
        <v>3649.2419369726367</v>
      </c>
      <c r="AW26" s="15">
        <f t="shared" si="29"/>
        <v>1988.7628908652728</v>
      </c>
      <c r="AX26" s="15">
        <f t="shared" si="29"/>
        <v>2808.7096758648677</v>
      </c>
      <c r="AY26" s="15">
        <f t="shared" si="29"/>
        <v>4772.6312899455979</v>
      </c>
      <c r="AZ26" s="15">
        <f t="shared" si="29"/>
        <v>4425.7075508788821</v>
      </c>
      <c r="BA26" s="15">
        <f t="shared" si="29"/>
        <v>2271.2728679148031</v>
      </c>
      <c r="BB26" s="39">
        <f t="shared" si="29"/>
        <v>3325.145075015304</v>
      </c>
      <c r="BC26" s="39">
        <f t="shared" si="29"/>
        <v>6693.2869615405943</v>
      </c>
      <c r="BD26" s="39">
        <f t="shared" si="29"/>
        <v>5659.29020579807</v>
      </c>
      <c r="BE26" s="39">
        <f t="shared" si="29"/>
        <v>2422.3026748523675</v>
      </c>
      <c r="BF26" s="15">
        <f t="shared" si="29"/>
        <v>3493.5804389622567</v>
      </c>
      <c r="BG26" s="15">
        <f t="shared" si="29"/>
        <v>6961.1241661544973</v>
      </c>
      <c r="BH26" s="15">
        <f t="shared" si="29"/>
        <v>4771.6972046276678</v>
      </c>
      <c r="BI26" s="15">
        <f t="shared" si="29"/>
        <v>2299.8687999995786</v>
      </c>
      <c r="BJ26" s="15">
        <f t="shared" si="29"/>
        <v>3444.1186138935855</v>
      </c>
      <c r="BK26" s="15">
        <f t="shared" si="29"/>
        <v>7577.8892093817358</v>
      </c>
      <c r="BL26" s="15">
        <f t="shared" si="29"/>
        <v>4291.6351159565302</v>
      </c>
      <c r="BM26" s="15">
        <f t="shared" si="29"/>
        <v>2112.5227590890599</v>
      </c>
      <c r="BN26" s="15">
        <f t="shared" ref="BN26:CD26" si="30">SUM(BN27:BN28)</f>
        <v>3633.2942952115518</v>
      </c>
      <c r="BO26" s="15">
        <f t="shared" si="30"/>
        <v>7533.5179340132518</v>
      </c>
      <c r="BP26" s="15">
        <f t="shared" si="30"/>
        <v>5735.7499521850386</v>
      </c>
      <c r="BQ26" s="15">
        <f t="shared" si="30"/>
        <v>2949.301106692265</v>
      </c>
      <c r="BR26" s="15">
        <f t="shared" si="30"/>
        <v>3340.6005812794019</v>
      </c>
      <c r="BS26" s="15">
        <f t="shared" si="30"/>
        <v>7999.3713396660723</v>
      </c>
      <c r="BT26" s="15">
        <f t="shared" si="30"/>
        <v>4869.613763777942</v>
      </c>
      <c r="BU26" s="15">
        <f t="shared" si="30"/>
        <v>2429.1069498417351</v>
      </c>
      <c r="BV26" s="15">
        <f t="shared" si="30"/>
        <v>3654.1555520840934</v>
      </c>
      <c r="BW26" s="15">
        <f t="shared" si="30"/>
        <v>8669.5317225542349</v>
      </c>
      <c r="BX26" s="15">
        <f t="shared" si="30"/>
        <v>4757.5977034260841</v>
      </c>
      <c r="BY26" s="15">
        <f t="shared" si="30"/>
        <v>2367.4631578578364</v>
      </c>
      <c r="BZ26" s="15">
        <f t="shared" si="30"/>
        <v>3987.8751699360009</v>
      </c>
      <c r="CA26" s="15">
        <f t="shared" si="30"/>
        <v>9121.3147213925713</v>
      </c>
      <c r="CB26" s="15">
        <f t="shared" si="30"/>
        <v>5623.1913960908942</v>
      </c>
      <c r="CC26" s="15">
        <f t="shared" si="30"/>
        <v>2392.5657140152443</v>
      </c>
      <c r="CD26" s="15">
        <f t="shared" si="30"/>
        <v>4594.6591317978819</v>
      </c>
      <c r="CE26" s="15">
        <f t="shared" ref="CE26" si="31">SUM(CE27:CE28)</f>
        <v>8889.4145677874058</v>
      </c>
      <c r="CF26" s="15">
        <f t="shared" ref="CF26:CH26" si="32">SUM(CF27:CF28)</f>
        <v>4808.8099936621802</v>
      </c>
      <c r="CG26" s="15">
        <f t="shared" si="32"/>
        <v>2623.7211368952367</v>
      </c>
      <c r="CH26" s="15">
        <f t="shared" si="32"/>
        <v>5588.0410932470659</v>
      </c>
    </row>
    <row r="27" spans="1:86" x14ac:dyDescent="0.2">
      <c r="A27" s="54" t="s">
        <v>1</v>
      </c>
      <c r="B27" s="55">
        <f>B7*Annual!$B46/100</f>
        <v>686.55199452861723</v>
      </c>
      <c r="C27" s="56">
        <f>C7*Annual!$B46/100</f>
        <v>1148.4031176812784</v>
      </c>
      <c r="D27" s="56">
        <f>D7*Annual!$B46/100</f>
        <v>1162.8676701026366</v>
      </c>
      <c r="E27" s="56">
        <f>E7*Annual!$B46/100</f>
        <v>851.18718287848924</v>
      </c>
      <c r="F27" s="56">
        <f>F7*Annual!$C46/100</f>
        <v>669.41237741808334</v>
      </c>
      <c r="G27" s="56">
        <f>G7*Annual!$C46/100</f>
        <v>1903.926284494157</v>
      </c>
      <c r="H27" s="56">
        <f>H7*Annual!$C46/100</f>
        <v>1236.5759986609246</v>
      </c>
      <c r="I27" s="56">
        <f>I7*Annual!$C46/100</f>
        <v>846.39532293534762</v>
      </c>
      <c r="J27" s="56">
        <f>J7*Annual!$D46/100</f>
        <v>854.12868721182906</v>
      </c>
      <c r="K27" s="56">
        <f>K7*Annual!$D46/100</f>
        <v>2012.6725190914942</v>
      </c>
      <c r="L27" s="56">
        <f>L7*Annual!$D46/100</f>
        <v>1221.9262519434533</v>
      </c>
      <c r="M27" s="56">
        <f>M7*Annual!$D46/100</f>
        <v>758.73953134357316</v>
      </c>
      <c r="N27" s="56">
        <f>N7*Annual!$E46/100</f>
        <v>1031.775849553937</v>
      </c>
      <c r="O27" s="56">
        <f>O7*Annual!$E46/100</f>
        <v>2083.2899796459287</v>
      </c>
      <c r="P27" s="56">
        <f>P7*Annual!$E46/100</f>
        <v>1325.93929760431</v>
      </c>
      <c r="Q27" s="56">
        <f>Q7*Annual!$E46/100</f>
        <v>573.72252891001506</v>
      </c>
      <c r="R27" s="56">
        <f>R7*Annual!$F46/100</f>
        <v>809.49802073252101</v>
      </c>
      <c r="S27" s="56">
        <f>S7*Annual!$F46/100</f>
        <v>2065.2523781130753</v>
      </c>
      <c r="T27" s="56">
        <f>T7*Annual!$F46/100</f>
        <v>1295.3669290474863</v>
      </c>
      <c r="U27" s="56">
        <f>U7*Annual!$F46/100</f>
        <v>475.83814478426228</v>
      </c>
      <c r="V27" s="56">
        <f>V7*Annual!$G46/100</f>
        <v>741.08469303264258</v>
      </c>
      <c r="W27" s="56">
        <f>W7*Annual!$G46/100</f>
        <v>1730.9637166822399</v>
      </c>
      <c r="X27" s="56">
        <f>X7*Annual!$G46/100</f>
        <v>1690.1438699679329</v>
      </c>
      <c r="Y27" s="56">
        <f>Y7*Annual!$G46/100</f>
        <v>609.60607707253018</v>
      </c>
      <c r="Z27" s="56">
        <f>Z7*Annual!H46/100</f>
        <v>923.021387393586</v>
      </c>
      <c r="AA27" s="56">
        <f>AA7*Annual!H46/100</f>
        <v>2519.9638373939615</v>
      </c>
      <c r="AB27" s="56">
        <f>AB7*Annual!H46/100</f>
        <v>1771.2114052251575</v>
      </c>
      <c r="AC27" s="56">
        <f>AC7*Annual!H46/100</f>
        <v>961.55760028495638</v>
      </c>
      <c r="AD27" s="56">
        <f>AD7*Annual!$I46/100</f>
        <v>1073.8383290581216</v>
      </c>
      <c r="AE27" s="56">
        <f>AE7*Annual!$I46/100</f>
        <v>3243.7440493221861</v>
      </c>
      <c r="AF27" s="56">
        <f>AF7*Annual!$I46/100</f>
        <v>2227.9310333584403</v>
      </c>
      <c r="AG27" s="56">
        <f>AG7*Annual!$I46/100</f>
        <v>1008.4502064953163</v>
      </c>
      <c r="AH27" s="56">
        <f>AH7*Annual!$J46/100</f>
        <v>1022.3853469692036</v>
      </c>
      <c r="AI27" s="56">
        <f>AI7*Annual!$J46/100</f>
        <v>3225.6191622927231</v>
      </c>
      <c r="AJ27" s="56">
        <f>AJ7*Annual!$J46/100</f>
        <v>2153.0824620697254</v>
      </c>
      <c r="AK27" s="56">
        <f>AK7*Annual!$J46/100</f>
        <v>874.05221933113251</v>
      </c>
      <c r="AL27" s="56">
        <f>AL7*Annual!$K46/100</f>
        <v>1021.1823586508768</v>
      </c>
      <c r="AM27" s="56">
        <f>AM7*Annual!$K46/100</f>
        <v>3111.3903462856001</v>
      </c>
      <c r="AN27" s="56">
        <f>AN7*Annual!$K46/100</f>
        <v>2387.6694037149787</v>
      </c>
      <c r="AO27" s="56">
        <f>AO7*Annual!$K46/100</f>
        <v>918.59030822080206</v>
      </c>
      <c r="AP27" s="56">
        <f>AP7*Annual!$L46/100</f>
        <v>1202.4950629010434</v>
      </c>
      <c r="AQ27" s="56">
        <f>AQ7*Annual!$L46/100</f>
        <v>2316.1047623963536</v>
      </c>
      <c r="AR27" s="56">
        <f>AR7*Annual!$L46/100</f>
        <v>2128.0786241539436</v>
      </c>
      <c r="AS27" s="56">
        <f>AS7*Annual!$L46/100</f>
        <v>938.11029721775969</v>
      </c>
      <c r="AT27" s="56">
        <f>AT7*Annual!$M46/100</f>
        <v>1326.5029444793822</v>
      </c>
      <c r="AU27" s="56">
        <f>AU7*Annual!$M46/100</f>
        <v>2410.456011591561</v>
      </c>
      <c r="AV27" s="56">
        <f>AV7*Annual!$M46/100</f>
        <v>2812.2591494143062</v>
      </c>
      <c r="AW27" s="56">
        <f>AW7*Annual!$M46/100</f>
        <v>1268.2012292420302</v>
      </c>
      <c r="AX27" s="56">
        <f>AX7*Annual!$N46/100</f>
        <v>2061.9197557681455</v>
      </c>
      <c r="AY27" s="56">
        <f>AY7*Annual!$N46/100</f>
        <v>3907.1501871679061</v>
      </c>
      <c r="AZ27" s="56">
        <f>AZ7*Annual!$N46/100</f>
        <v>3536.2815606321819</v>
      </c>
      <c r="BA27" s="56">
        <f>BA7*Annual!$N46/100</f>
        <v>1439.4820815963049</v>
      </c>
      <c r="BB27" s="56">
        <f>BB7*Annual!$O46/100</f>
        <v>2466.7706701778102</v>
      </c>
      <c r="BC27" s="56">
        <f>BC7*Annual!$O46/100</f>
        <v>5558.0450198691442</v>
      </c>
      <c r="BD27" s="56">
        <f>BD7*Annual!$O46/100</f>
        <v>4449.3780244065101</v>
      </c>
      <c r="BE27" s="56">
        <f>BE7*Annual!$O46/100</f>
        <v>1390.9089478623705</v>
      </c>
      <c r="BF27" s="56">
        <f>BF7*Annual!P46/100</f>
        <v>2593.8116960924758</v>
      </c>
      <c r="BG27" s="56">
        <f>BG7*Annual!P46/100</f>
        <v>5843.2805056797642</v>
      </c>
      <c r="BH27" s="56">
        <f>BH7*Annual!P46/100</f>
        <v>3586.4781606303977</v>
      </c>
      <c r="BI27" s="56">
        <f>BI7*Annual!P46/100</f>
        <v>1253.192459275379</v>
      </c>
      <c r="BJ27" s="56">
        <f>BJ7*Annual!Q46/100</f>
        <v>2544.5922963664007</v>
      </c>
      <c r="BK27" s="56">
        <f>BK7*Annual!Q46/100</f>
        <v>6282.2368804951211</v>
      </c>
      <c r="BL27" s="56">
        <f>BL7*Annual!Q46/100</f>
        <v>2866.7254323319903</v>
      </c>
      <c r="BM27" s="56">
        <f>BM7*Annual!Q46/100</f>
        <v>756.84424947520529</v>
      </c>
      <c r="BN27" s="56">
        <f>BN7*Annual!$R46/100</f>
        <v>2446.5115203970022</v>
      </c>
      <c r="BO27" s="56">
        <f>BO7*Annual!$R46/100</f>
        <v>6169.2024701915498</v>
      </c>
      <c r="BP27" s="56">
        <f>BP7*Annual!$R46/100</f>
        <v>4179.9492055213732</v>
      </c>
      <c r="BQ27" s="56">
        <f>BQ7*Annual!$R46/100</f>
        <v>1462.374160402067</v>
      </c>
      <c r="BR27" s="56">
        <f>BR7*Annual!$S46/100</f>
        <v>2144.6786675789062</v>
      </c>
      <c r="BS27" s="56">
        <f>BS7*Annual!$S46/100</f>
        <v>6636.7067222672913</v>
      </c>
      <c r="BT27" s="56">
        <f>BT7*Annual!$S46/100</f>
        <v>3381.7845142727929</v>
      </c>
      <c r="BU27" s="56">
        <f>BU7*Annual!$S46/100</f>
        <v>1168.2247291836566</v>
      </c>
      <c r="BV27" s="56">
        <f>BV7*Annual!$T46/100</f>
        <v>2351.0783719389897</v>
      </c>
      <c r="BW27" s="56">
        <f>BW7*Annual!$T46/100</f>
        <v>7340.4981310738785</v>
      </c>
      <c r="BX27" s="56">
        <f>BX7*Annual!$T46/100</f>
        <v>3154.7452778249954</v>
      </c>
      <c r="BY27" s="56">
        <f>BY7*Annual!$T46/100</f>
        <v>932.14390634972665</v>
      </c>
      <c r="BZ27" s="56">
        <f>BZ7*Annual!$U46/100</f>
        <v>2642.5286518897401</v>
      </c>
      <c r="CA27" s="56">
        <f>CA7*Annual!$U46/100</f>
        <v>7839.4344788282351</v>
      </c>
      <c r="CB27" s="56">
        <f>CB7*Annual!$U46/100</f>
        <v>4168.0108261282949</v>
      </c>
      <c r="CC27" s="56">
        <f>CC7*Annual!$U46/100</f>
        <v>1070.9930317910687</v>
      </c>
      <c r="CD27" s="56">
        <f>CD7*Annual!$V46/100</f>
        <v>3384.2314005226322</v>
      </c>
      <c r="CE27" s="56">
        <f>CE7*Annual!$V46/100</f>
        <v>7627.3473800732327</v>
      </c>
      <c r="CF27" s="56">
        <f>CF7*Annual!$V46/100</f>
        <v>3503.1622172815987</v>
      </c>
      <c r="CG27" s="56">
        <f>CG7*Annual!$V46/100</f>
        <v>1367.3766864876557</v>
      </c>
      <c r="CH27" s="56">
        <f>CH7*Annual!$W46/100</f>
        <v>4453.9698718938489</v>
      </c>
    </row>
    <row r="28" spans="1:86" x14ac:dyDescent="0.2">
      <c r="A28" s="57" t="s">
        <v>2</v>
      </c>
      <c r="B28" s="58">
        <f>B8*Annual!$B47/100</f>
        <v>132.26613771982139</v>
      </c>
      <c r="C28" s="184">
        <f>C8*Annual!$B47/100</f>
        <v>164.55739568400313</v>
      </c>
      <c r="D28" s="184">
        <f>D8*Annual!$B47/100</f>
        <v>171.0411064977562</v>
      </c>
      <c r="E28" s="184">
        <f>E8*Annual!$B47/100</f>
        <v>131.44601310181844</v>
      </c>
      <c r="F28" s="184">
        <f>F8*Annual!$C47/100</f>
        <v>151.01830758415585</v>
      </c>
      <c r="G28" s="184">
        <f>G8*Annual!$C47/100</f>
        <v>199.69480398775278</v>
      </c>
      <c r="H28" s="184">
        <f>H8*Annual!$C47/100</f>
        <v>201.84449455849236</v>
      </c>
      <c r="I28" s="184">
        <f>I8*Annual!$C47/100</f>
        <v>158.81747475120329</v>
      </c>
      <c r="J28" s="184">
        <f>J8*Annual!$D47/100</f>
        <v>156.28289151668471</v>
      </c>
      <c r="K28" s="184">
        <f>K8*Annual!$D47/100</f>
        <v>191.84847208830018</v>
      </c>
      <c r="L28" s="184">
        <f>L8*Annual!$D47/100</f>
        <v>194.47809444468686</v>
      </c>
      <c r="M28" s="184">
        <f>M8*Annual!$D47/100</f>
        <v>151.90234658847064</v>
      </c>
      <c r="N28" s="184">
        <f>N8*Annual!$E47/100</f>
        <v>150.20889031900285</v>
      </c>
      <c r="O28" s="184">
        <f>O8*Annual!$E47/100</f>
        <v>221.69779529823077</v>
      </c>
      <c r="P28" s="184">
        <f>P8*Annual!$E47/100</f>
        <v>247.01417050232737</v>
      </c>
      <c r="Q28" s="184">
        <f>Q8*Annual!$E47/100</f>
        <v>205.37617477018358</v>
      </c>
      <c r="R28" s="184">
        <f>R8*Annual!$F47/100</f>
        <v>195.10498921883729</v>
      </c>
      <c r="S28" s="184">
        <f>S8*Annual!$F47/100</f>
        <v>237.79922005836269</v>
      </c>
      <c r="T28" s="184">
        <f>T8*Annual!$F47/100</f>
        <v>243.40120410541306</v>
      </c>
      <c r="U28" s="184">
        <f>U8*Annual!$F47/100</f>
        <v>234.82407615210732</v>
      </c>
      <c r="V28" s="184">
        <f>V8*Annual!$G47/100</f>
        <v>266.38229004037913</v>
      </c>
      <c r="W28" s="59">
        <f>W8*Annual!$G47/100</f>
        <v>340.47815116051606</v>
      </c>
      <c r="X28" s="59">
        <f>X8*Annual!$G47/100</f>
        <v>313.66244811096374</v>
      </c>
      <c r="Y28" s="59">
        <f>Y8*Annual!$G47/100</f>
        <v>308.89690097082268</v>
      </c>
      <c r="Z28" s="59">
        <f>Z8*Annual!H47/100</f>
        <v>372.84527159557177</v>
      </c>
      <c r="AA28" s="59">
        <f>AA8*Annual!H47/100</f>
        <v>450.61314921086591</v>
      </c>
      <c r="AB28" s="59">
        <f>AB8*Annual!H47/100</f>
        <v>423.79906845636009</v>
      </c>
      <c r="AC28" s="59">
        <f>AC8*Annual!H47/100</f>
        <v>375.39196772982507</v>
      </c>
      <c r="AD28" s="59">
        <f>AD8*Annual!$I47/100</f>
        <v>444.33105211209261</v>
      </c>
      <c r="AE28" s="59">
        <f>AE8*Annual!$I47/100</f>
        <v>561.08893798438032</v>
      </c>
      <c r="AF28" s="59">
        <f>AF8*Annual!$I47/100</f>
        <v>576.74300081216836</v>
      </c>
      <c r="AG28" s="59">
        <f>AG8*Annual!$I47/100</f>
        <v>464.61282976103917</v>
      </c>
      <c r="AH28" s="59">
        <f>AH8*Annual!$J47/100</f>
        <v>429.42352097919041</v>
      </c>
      <c r="AI28" s="59">
        <f>AI8*Annual!$J47/100</f>
        <v>478.85624186952793</v>
      </c>
      <c r="AJ28" s="59">
        <f>AJ8*Annual!$J47/100</f>
        <v>519.06297817463371</v>
      </c>
      <c r="AK28" s="59">
        <f>AK8*Annual!$J47/100</f>
        <v>406.73616243918588</v>
      </c>
      <c r="AL28" s="59">
        <f>AL8*Annual!$K47/100</f>
        <v>423.99032182122698</v>
      </c>
      <c r="AM28" s="59">
        <f>AM8*Annual!$K47/100</f>
        <v>513.90277844665263</v>
      </c>
      <c r="AN28" s="59">
        <f>AN8*Annual!$K47/100</f>
        <v>545.38510433043905</v>
      </c>
      <c r="AO28" s="59">
        <f>AO8*Annual!$K47/100</f>
        <v>450.41926798249818</v>
      </c>
      <c r="AP28" s="59">
        <f>AP8*Annual!$L47/100</f>
        <v>433.38693413611122</v>
      </c>
      <c r="AQ28" s="59">
        <f>AQ8*Annual!$L47/100</f>
        <v>606.43936246374892</v>
      </c>
      <c r="AR28" s="59">
        <f>AR8*Annual!$L47/100</f>
        <v>603.42663706077155</v>
      </c>
      <c r="AS28" s="59">
        <f>AS8*Annual!$L47/100</f>
        <v>541.02060719802921</v>
      </c>
      <c r="AT28" s="59">
        <f>AT8*Annual!$M47/100</f>
        <v>495.26300233693655</v>
      </c>
      <c r="AU28" s="59">
        <f>AU8*Annual!$M47/100</f>
        <v>654.34795335702029</v>
      </c>
      <c r="AV28" s="59">
        <f>AV8*Annual!$M47/100</f>
        <v>836.98278755833064</v>
      </c>
      <c r="AW28" s="59">
        <f>AW8*Annual!$M47/100</f>
        <v>720.56166162324268</v>
      </c>
      <c r="AX28" s="59">
        <f>AX8*Annual!$N47/100</f>
        <v>746.78992009672208</v>
      </c>
      <c r="AY28" s="59">
        <f>AY8*Annual!$N47/100</f>
        <v>865.48110277769183</v>
      </c>
      <c r="AZ28" s="59">
        <f>AZ8*Annual!$N47/100</f>
        <v>889.42599024670051</v>
      </c>
      <c r="BA28" s="59">
        <f>BA8*Annual!$N47/100</f>
        <v>831.79078631849814</v>
      </c>
      <c r="BB28" s="59">
        <f>BB8*Annual!$O47/100</f>
        <v>858.3744048374939</v>
      </c>
      <c r="BC28" s="59">
        <f>BC8*Annual!$O47/100</f>
        <v>1135.2419416714501</v>
      </c>
      <c r="BD28" s="59">
        <f>BD8*Annual!$O47/100</f>
        <v>1209.9121813915604</v>
      </c>
      <c r="BE28" s="59">
        <f>BE8*Annual!$O47/100</f>
        <v>1031.393726989997</v>
      </c>
      <c r="BF28" s="184">
        <f>BF8*Annual!P47/100</f>
        <v>899.76874286978102</v>
      </c>
      <c r="BG28" s="59">
        <f>BG8*Annual!P47/100</f>
        <v>1117.8436604747328</v>
      </c>
      <c r="BH28" s="59">
        <f>BH8*Annual!P47/100</f>
        <v>1185.2190439972696</v>
      </c>
      <c r="BI28" s="59">
        <f>BI8*Annual!P47/100</f>
        <v>1046.6763407241997</v>
      </c>
      <c r="BJ28" s="59">
        <f>BJ8*Annual!Q47/100</f>
        <v>899.52631752718469</v>
      </c>
      <c r="BK28" s="59">
        <f>BK8*Annual!Q47/100</f>
        <v>1295.6523288866151</v>
      </c>
      <c r="BL28" s="59">
        <f>BL8*Annual!Q47/100</f>
        <v>1424.9096836245401</v>
      </c>
      <c r="BM28" s="59">
        <f>BM8*Annual!Q47/100</f>
        <v>1355.6785096138547</v>
      </c>
      <c r="BN28" s="184">
        <f>BN8*Annual!$V47/100</f>
        <v>1186.7827748145498</v>
      </c>
      <c r="BO28" s="184">
        <f>BO8*Annual!$V47/100</f>
        <v>1364.3154638217022</v>
      </c>
      <c r="BP28" s="184">
        <f>BP8*Annual!$V47/100</f>
        <v>1555.8007466636654</v>
      </c>
      <c r="BQ28" s="56">
        <f>BQ8*Annual!$V47/100</f>
        <v>1486.926946290198</v>
      </c>
      <c r="BR28" s="56">
        <f>BR8*Annual!$S47/100</f>
        <v>1195.9219137004957</v>
      </c>
      <c r="BS28" s="56">
        <f>BS8*Annual!$S47/100</f>
        <v>1362.664617398781</v>
      </c>
      <c r="BT28" s="56">
        <f>BT8*Annual!$S47/100</f>
        <v>1487.8292495051492</v>
      </c>
      <c r="BU28" s="56">
        <f>BU8*Annual!$S47/100</f>
        <v>1260.8822206580785</v>
      </c>
      <c r="BV28" s="56">
        <f>BV8*Annual!$T47/100</f>
        <v>1303.0771801451037</v>
      </c>
      <c r="BW28" s="56">
        <f>BW8*Annual!$T47/100</f>
        <v>1329.0335914803572</v>
      </c>
      <c r="BX28" s="56">
        <f>BX8*Annual!$T47/100</f>
        <v>1602.852425601089</v>
      </c>
      <c r="BY28" s="56">
        <f>BY8*Annual!$T47/100</f>
        <v>1435.3192515081098</v>
      </c>
      <c r="BZ28" s="56">
        <f>BZ8*Annual!$V47/100</f>
        <v>1345.3465180462611</v>
      </c>
      <c r="CA28" s="56">
        <f>CA8*Annual!$U47/100</f>
        <v>1281.8802425643362</v>
      </c>
      <c r="CB28" s="56">
        <f>CB8*Annual!$U47/100</f>
        <v>1455.1805699625993</v>
      </c>
      <c r="CC28" s="56">
        <f>CC8*Annual!$U47/100</f>
        <v>1321.5726822241754</v>
      </c>
      <c r="CD28" s="56">
        <f>CD8*Annual!$V47/100</f>
        <v>1210.4277312752499</v>
      </c>
      <c r="CE28" s="56">
        <f>CE8*Annual!$V47/100</f>
        <v>1262.0671877141735</v>
      </c>
      <c r="CF28" s="56">
        <f>CF8*Annual!$V47/100</f>
        <v>1305.6477763805815</v>
      </c>
      <c r="CG28" s="56">
        <f>CG8*Annual!$V47/100</f>
        <v>1256.3444504075808</v>
      </c>
      <c r="CH28" s="56">
        <f>CH8*Annual!$W47/100</f>
        <v>1134.0712213532165</v>
      </c>
    </row>
    <row r="29" spans="1:86" x14ac:dyDescent="0.2">
      <c r="A29" s="53" t="s">
        <v>3</v>
      </c>
      <c r="B29" s="38">
        <f t="shared" ref="B29:AG29" si="33">SUM(B30:B32)</f>
        <v>3362.7934331179777</v>
      </c>
      <c r="C29" s="39">
        <f t="shared" si="33"/>
        <v>3629.3431614544693</v>
      </c>
      <c r="D29" s="39">
        <f t="shared" si="33"/>
        <v>3944.1251792410376</v>
      </c>
      <c r="E29" s="39">
        <f t="shared" si="33"/>
        <v>3500.7091057251291</v>
      </c>
      <c r="F29" s="39">
        <f t="shared" si="33"/>
        <v>3768.5814318168736</v>
      </c>
      <c r="G29" s="39">
        <f t="shared" si="33"/>
        <v>3978.4786487574829</v>
      </c>
      <c r="H29" s="39">
        <f t="shared" si="33"/>
        <v>4155.8143328175183</v>
      </c>
      <c r="I29" s="39">
        <f t="shared" si="33"/>
        <v>3847.643329672333</v>
      </c>
      <c r="J29" s="39">
        <f t="shared" si="33"/>
        <v>4241.4817994085897</v>
      </c>
      <c r="K29" s="39">
        <f t="shared" si="33"/>
        <v>4542.7279296962779</v>
      </c>
      <c r="L29" s="39">
        <f t="shared" si="33"/>
        <v>4709.4599555114928</v>
      </c>
      <c r="M29" s="39">
        <f t="shared" si="33"/>
        <v>4270.1364327181864</v>
      </c>
      <c r="N29" s="39">
        <f t="shared" si="33"/>
        <v>4333.9906141242809</v>
      </c>
      <c r="O29" s="39">
        <f t="shared" si="33"/>
        <v>4405.7096635699436</v>
      </c>
      <c r="P29" s="39">
        <f t="shared" si="33"/>
        <v>4568.8154483085855</v>
      </c>
      <c r="Q29" s="39">
        <f t="shared" si="33"/>
        <v>3951.0723252726102</v>
      </c>
      <c r="R29" s="39">
        <f t="shared" si="33"/>
        <v>4185.8844854520121</v>
      </c>
      <c r="S29" s="39">
        <f t="shared" si="33"/>
        <v>4342.8718799637163</v>
      </c>
      <c r="T29" s="39">
        <f t="shared" si="33"/>
        <v>4905.1681225476759</v>
      </c>
      <c r="U29" s="39">
        <f t="shared" si="33"/>
        <v>4439.2443960190794</v>
      </c>
      <c r="V29" s="39">
        <f t="shared" si="33"/>
        <v>4956.818910699978</v>
      </c>
      <c r="W29" s="39">
        <f t="shared" si="33"/>
        <v>5208.3718058120348</v>
      </c>
      <c r="X29" s="39">
        <f t="shared" si="33"/>
        <v>5932.6515200125432</v>
      </c>
      <c r="Y29" s="39">
        <f t="shared" si="33"/>
        <v>5449.2995071500027</v>
      </c>
      <c r="Z29" s="39">
        <f t="shared" si="33"/>
        <v>6035.828546588883</v>
      </c>
      <c r="AA29" s="39">
        <f t="shared" si="33"/>
        <v>6155.7362378961097</v>
      </c>
      <c r="AB29" s="39">
        <f t="shared" si="33"/>
        <v>6566.6319098847716</v>
      </c>
      <c r="AC29" s="39">
        <f t="shared" si="33"/>
        <v>6243.1943758403168</v>
      </c>
      <c r="AD29" s="39">
        <f t="shared" si="33"/>
        <v>6549.5137442390414</v>
      </c>
      <c r="AE29" s="39">
        <f t="shared" si="33"/>
        <v>7098.9425002780526</v>
      </c>
      <c r="AF29" s="39">
        <f t="shared" si="33"/>
        <v>7849.9518611206104</v>
      </c>
      <c r="AG29" s="39">
        <f t="shared" si="33"/>
        <v>7494.0183199868698</v>
      </c>
      <c r="AH29" s="39">
        <f t="shared" ref="AH29:BM29" si="34">SUM(AH30:AH32)</f>
        <v>7652.3514840438329</v>
      </c>
      <c r="AI29" s="39">
        <f t="shared" si="34"/>
        <v>7582.5281283633758</v>
      </c>
      <c r="AJ29" s="39">
        <f t="shared" si="34"/>
        <v>8095.5190395037716</v>
      </c>
      <c r="AK29" s="39">
        <f t="shared" si="34"/>
        <v>7575.6603579547027</v>
      </c>
      <c r="AL29" s="39">
        <f t="shared" si="34"/>
        <v>8084.7934526151012</v>
      </c>
      <c r="AM29" s="39">
        <f t="shared" si="34"/>
        <v>8353.5364698951998</v>
      </c>
      <c r="AN29" s="39">
        <f t="shared" si="34"/>
        <v>9187.2254841373251</v>
      </c>
      <c r="AO29" s="39">
        <f t="shared" si="34"/>
        <v>8598.844954245289</v>
      </c>
      <c r="AP29" s="39">
        <f t="shared" si="34"/>
        <v>8516.7531064591494</v>
      </c>
      <c r="AQ29" s="39">
        <f t="shared" si="34"/>
        <v>9486.298417266742</v>
      </c>
      <c r="AR29" s="39">
        <f t="shared" si="34"/>
        <v>10247.538210595918</v>
      </c>
      <c r="AS29" s="39">
        <f t="shared" si="34"/>
        <v>8995.4964520032991</v>
      </c>
      <c r="AT29" s="39">
        <f t="shared" si="34"/>
        <v>8342.450100176382</v>
      </c>
      <c r="AU29" s="39">
        <f t="shared" si="34"/>
        <v>8973.5326005391544</v>
      </c>
      <c r="AV29" s="39">
        <f t="shared" si="34"/>
        <v>9842.1371768397003</v>
      </c>
      <c r="AW29" s="39">
        <f t="shared" si="34"/>
        <v>8540.2963162043416</v>
      </c>
      <c r="AX29" s="39">
        <f t="shared" si="34"/>
        <v>10088.645370857459</v>
      </c>
      <c r="AY29" s="39">
        <f t="shared" si="34"/>
        <v>9859.9253860344561</v>
      </c>
      <c r="AZ29" s="39">
        <f t="shared" si="34"/>
        <v>10547.72148154967</v>
      </c>
      <c r="BA29" s="39">
        <f t="shared" si="34"/>
        <v>9592.7988436258056</v>
      </c>
      <c r="BB29" s="39">
        <f t="shared" si="34"/>
        <v>11501.690380814242</v>
      </c>
      <c r="BC29" s="39">
        <f t="shared" si="34"/>
        <v>12148.826401542658</v>
      </c>
      <c r="BD29" s="39">
        <f t="shared" si="34"/>
        <v>13158.734461765505</v>
      </c>
      <c r="BE29" s="39">
        <f t="shared" si="34"/>
        <v>11036.120720062432</v>
      </c>
      <c r="BF29" s="39">
        <f t="shared" si="34"/>
        <v>12331.126194829349</v>
      </c>
      <c r="BG29" s="39">
        <f t="shared" si="34"/>
        <v>11987.132454462746</v>
      </c>
      <c r="BH29" s="39">
        <f t="shared" si="34"/>
        <v>12908.480777362271</v>
      </c>
      <c r="BI29" s="39">
        <f t="shared" si="34"/>
        <v>10852.653880185499</v>
      </c>
      <c r="BJ29" s="39">
        <f t="shared" si="34"/>
        <v>12763.883025611049</v>
      </c>
      <c r="BK29" s="39">
        <f t="shared" si="34"/>
        <v>12615.854375524781</v>
      </c>
      <c r="BL29" s="39">
        <f t="shared" si="34"/>
        <v>13152.788714233277</v>
      </c>
      <c r="BM29" s="39">
        <f t="shared" si="34"/>
        <v>10379.894292119305</v>
      </c>
      <c r="BN29" s="39">
        <f t="shared" ref="BN29:CD29" si="35">SUM(BN30:BN32)</f>
        <v>12504.494381684881</v>
      </c>
      <c r="BO29" s="39">
        <f t="shared" si="35"/>
        <v>13251.780213658443</v>
      </c>
      <c r="BP29" s="39">
        <f t="shared" si="35"/>
        <v>13727.620143495586</v>
      </c>
      <c r="BQ29" s="183">
        <f t="shared" si="35"/>
        <v>10741.106972364769</v>
      </c>
      <c r="BR29" s="183">
        <f t="shared" si="35"/>
        <v>13842.019306540358</v>
      </c>
      <c r="BS29" s="183">
        <f t="shared" si="35"/>
        <v>14481.029757399756</v>
      </c>
      <c r="BT29" s="183">
        <f t="shared" si="35"/>
        <v>14297.299870913423</v>
      </c>
      <c r="BU29" s="183">
        <f t="shared" si="35"/>
        <v>11213.026661761569</v>
      </c>
      <c r="BV29" s="183">
        <f t="shared" si="35"/>
        <v>13878.182201563821</v>
      </c>
      <c r="BW29" s="183">
        <f t="shared" si="35"/>
        <v>15622.59898890397</v>
      </c>
      <c r="BX29" s="183">
        <f t="shared" si="35"/>
        <v>16167.145774296176</v>
      </c>
      <c r="BY29" s="183">
        <f t="shared" si="35"/>
        <v>13445.063883531524</v>
      </c>
      <c r="BZ29" s="183">
        <f t="shared" si="35"/>
        <v>16410.612536447607</v>
      </c>
      <c r="CA29" s="183">
        <f t="shared" si="35"/>
        <v>17741.489301962843</v>
      </c>
      <c r="CB29" s="183">
        <f t="shared" si="35"/>
        <v>17553.122716363239</v>
      </c>
      <c r="CC29" s="183">
        <f t="shared" si="35"/>
        <v>14219.349429239044</v>
      </c>
      <c r="CD29" s="183">
        <f t="shared" si="35"/>
        <v>16007.966635099545</v>
      </c>
      <c r="CE29" s="183">
        <f t="shared" ref="CE29" si="36">SUM(CE30:CE32)</f>
        <v>17057.9641889542</v>
      </c>
      <c r="CF29" s="183">
        <f t="shared" ref="CF29:CH29" si="37">SUM(CF30:CF32)</f>
        <v>16971.835981724438</v>
      </c>
      <c r="CG29" s="183">
        <f t="shared" si="37"/>
        <v>13245.562636144121</v>
      </c>
      <c r="CH29" s="183">
        <f t="shared" si="37"/>
        <v>15964.63802062158</v>
      </c>
    </row>
    <row r="30" spans="1:86" x14ac:dyDescent="0.2">
      <c r="A30" s="54" t="s">
        <v>4</v>
      </c>
      <c r="B30" s="55">
        <f>B10*Annual!$B49/100</f>
        <v>2466.9066253597721</v>
      </c>
      <c r="C30" s="56">
        <f>C10*Annual!$B49/100</f>
        <v>2715.7559921266347</v>
      </c>
      <c r="D30" s="56">
        <f>D10*Annual!$B49/100</f>
        <v>3047.0607184147561</v>
      </c>
      <c r="E30" s="56">
        <f>E10*Annual!$B49/100</f>
        <v>2715.6331529825115</v>
      </c>
      <c r="F30" s="56">
        <f>F10*Annual!$C49/100</f>
        <v>2778.121606964321</v>
      </c>
      <c r="G30" s="56">
        <f>G10*Annual!$C49/100</f>
        <v>2976.0593581528565</v>
      </c>
      <c r="H30" s="56">
        <f>H10*Annual!$C49/100</f>
        <v>3204.4921899199458</v>
      </c>
      <c r="I30" s="56">
        <f>I10*Annual!$C49/100</f>
        <v>3014.3930644984425</v>
      </c>
      <c r="J30" s="56">
        <f>J10*Annual!$D49/100</f>
        <v>3155.104727001948</v>
      </c>
      <c r="K30" s="56">
        <f>K10*Annual!$D49/100</f>
        <v>3418.0202406525373</v>
      </c>
      <c r="L30" s="56">
        <f>L10*Annual!$D49/100</f>
        <v>3607.4086434470169</v>
      </c>
      <c r="M30" s="56">
        <f>M10*Annual!$D49/100</f>
        <v>3291.1243362436908</v>
      </c>
      <c r="N30" s="56">
        <f>N10*Annual!$E49/100</f>
        <v>3242.9974460003223</v>
      </c>
      <c r="O30" s="56">
        <f>O10*Annual!$E49/100</f>
        <v>3280.14232182967</v>
      </c>
      <c r="P30" s="56">
        <f>P10*Annual!$E49/100</f>
        <v>3488.2394264709856</v>
      </c>
      <c r="Q30" s="56">
        <f>Q10*Annual!$E49/100</f>
        <v>3006.9639940834963</v>
      </c>
      <c r="R30" s="56">
        <f>R10*Annual!$F49/100</f>
        <v>3152.4298082370387</v>
      </c>
      <c r="S30" s="56">
        <f>S10*Annual!$F49/100</f>
        <v>3251.8202713160472</v>
      </c>
      <c r="T30" s="56">
        <f>T10*Annual!$F49/100</f>
        <v>3774.8728392185239</v>
      </c>
      <c r="U30" s="56">
        <f>U10*Annual!$F49/100</f>
        <v>3547.781806505579</v>
      </c>
      <c r="V30" s="56">
        <f>V10*Annual!$G49/100</f>
        <v>3828.2692137404797</v>
      </c>
      <c r="W30" s="56">
        <f>W10*Annual!$G49/100</f>
        <v>4022.4057310351736</v>
      </c>
      <c r="X30" s="56">
        <f>X10*Annual!$G49/100</f>
        <v>4740.2521703832372</v>
      </c>
      <c r="Y30" s="56">
        <f>Y10*Annual!$G49/100</f>
        <v>4462.8839602169719</v>
      </c>
      <c r="Z30" s="56">
        <f>Z10*Annual!H49/100</f>
        <v>4697.4116700755385</v>
      </c>
      <c r="AA30" s="56">
        <f>AA10*Annual!H49/100</f>
        <v>4752.0455097806607</v>
      </c>
      <c r="AB30" s="56">
        <f>AB10*Annual!H49/100</f>
        <v>5174.5058071942549</v>
      </c>
      <c r="AC30" s="56">
        <f>AC10*Annual!H49/100</f>
        <v>5054.4106696788131</v>
      </c>
      <c r="AD30" s="56">
        <f>AD10*Annual!$I49/100</f>
        <v>5326.4539700387559</v>
      </c>
      <c r="AE30" s="56">
        <f>AE10*Annual!$I49/100</f>
        <v>5795.4162425344994</v>
      </c>
      <c r="AF30" s="56">
        <f>AF10*Annual!$I49/100</f>
        <v>6506.2205547179083</v>
      </c>
      <c r="AG30" s="56">
        <f>AG10*Annual!$I49/100</f>
        <v>6282.9223534535568</v>
      </c>
      <c r="AH30" s="56">
        <f>AH10*Annual!$J49/100</f>
        <v>6421.3977216534458</v>
      </c>
      <c r="AI30" s="56">
        <f>AI10*Annual!$J49/100</f>
        <v>6290.2873680035536</v>
      </c>
      <c r="AJ30" s="56">
        <f>AJ10*Annual!$J49/100</f>
        <v>6795.8030639863873</v>
      </c>
      <c r="AK30" s="56">
        <f>AK10*Annual!$J49/100</f>
        <v>6466.3119464053734</v>
      </c>
      <c r="AL30" s="56">
        <f>AL10*Annual!$K49/100</f>
        <v>6685.0233209560301</v>
      </c>
      <c r="AM30" s="56">
        <f>AM10*Annual!$K49/100</f>
        <v>6778.4465659698044</v>
      </c>
      <c r="AN30" s="56">
        <f>AN10*Annual!$K49/100</f>
        <v>7582.733133381169</v>
      </c>
      <c r="AO30" s="56">
        <f>AO10*Annual!$K49/100</f>
        <v>7184.3270007760111</v>
      </c>
      <c r="AP30" s="56">
        <f>AP10*Annual!$L49/100</f>
        <v>6866.4514457903024</v>
      </c>
      <c r="AQ30" s="56">
        <f>AQ10*Annual!$L49/100</f>
        <v>7672.5515061248398</v>
      </c>
      <c r="AR30" s="56">
        <f>AR10*Annual!$L49/100</f>
        <v>8387.0570089244884</v>
      </c>
      <c r="AS30" s="56">
        <f>AS10*Annual!$L49/100</f>
        <v>7392.6090876571498</v>
      </c>
      <c r="AT30" s="56">
        <f>AT10*Annual!$M49/100</f>
        <v>6582.2578926027527</v>
      </c>
      <c r="AU30" s="56">
        <f>AU10*Annual!$M49/100</f>
        <v>6966.3996307600846</v>
      </c>
      <c r="AV30" s="56">
        <f>AV10*Annual!$M49/100</f>
        <v>7764.2827407770437</v>
      </c>
      <c r="AW30" s="56">
        <f>AW10*Annual!$M49/100</f>
        <v>6818.4802623152827</v>
      </c>
      <c r="AX30" s="56">
        <f>AX10*Annual!$N49/100</f>
        <v>7805.2384744058982</v>
      </c>
      <c r="AY30" s="56">
        <f>AY10*Annual!$N49/100</f>
        <v>7437.4446173340921</v>
      </c>
      <c r="AZ30" s="56">
        <f>AZ10*Annual!$N49/100</f>
        <v>8083.8352937455256</v>
      </c>
      <c r="BA30" s="56">
        <f>BA10*Annual!$N49/100</f>
        <v>7604.2286844956288</v>
      </c>
      <c r="BB30" s="56">
        <f>BB10*Annual!$O49/100</f>
        <v>8379.7905568956139</v>
      </c>
      <c r="BC30" s="56">
        <f>BC10*Annual!$O49/100</f>
        <v>8596.5123357519733</v>
      </c>
      <c r="BD30" s="56">
        <f>BD10*Annual!$O49/100</f>
        <v>9361.8068359069148</v>
      </c>
      <c r="BE30" s="56">
        <f>BE10*Annual!$O49/100</f>
        <v>7863.5921631333231</v>
      </c>
      <c r="BF30" s="56">
        <f>BF10*Annual!P49/100</f>
        <v>8562.9640227361851</v>
      </c>
      <c r="BG30" s="56">
        <f>BG10*Annual!P49/100</f>
        <v>7808.4699073062211</v>
      </c>
      <c r="BH30" s="56">
        <f>BH10*Annual!P49/100</f>
        <v>8619.2766117873634</v>
      </c>
      <c r="BI30" s="56">
        <f>BI10*Annual!P49/100</f>
        <v>7636.6912614554503</v>
      </c>
      <c r="BJ30" s="56">
        <f>BJ10*Annual!Q49/100</f>
        <v>8395.3787127684918</v>
      </c>
      <c r="BK30" s="56">
        <f>BK10*Annual!Q49/100</f>
        <v>7882.1477393247014</v>
      </c>
      <c r="BL30" s="56">
        <f>BL10*Annual!Q49/100</f>
        <v>8665.9438588569665</v>
      </c>
      <c r="BM30" s="56">
        <f>BM10*Annual!Q49/100</f>
        <v>7070.6274145167463</v>
      </c>
      <c r="BN30" s="56">
        <f>BN10*Annual!$R49/100</f>
        <v>7877.5022603017142</v>
      </c>
      <c r="BO30" s="56">
        <f>BO10*Annual!$R49/100</f>
        <v>7353.7171803162601</v>
      </c>
      <c r="BP30" s="56">
        <f>BP10*Annual!$R49/100</f>
        <v>8340.6442754344462</v>
      </c>
      <c r="BQ30" s="56">
        <f>BQ10*Annual!$R49/100</f>
        <v>6616.1781207059012</v>
      </c>
      <c r="BR30" s="56">
        <f>BR10*Annual!$S49/100</f>
        <v>8189.2253744474119</v>
      </c>
      <c r="BS30" s="56">
        <f>BS10*Annual!$S49/100</f>
        <v>7437.3253821618018</v>
      </c>
      <c r="BT30" s="56">
        <f>BT10*Annual!$S49/100</f>
        <v>8087.8062931191198</v>
      </c>
      <c r="BU30" s="56">
        <f>BU10*Annual!$S49/100</f>
        <v>6418.52104876054</v>
      </c>
      <c r="BV30" s="56">
        <f>BV10*Annual!$T49/100</f>
        <v>7660.5914992512589</v>
      </c>
      <c r="BW30" s="56">
        <f>BW10*Annual!$T49/100</f>
        <v>7660.3346400235287</v>
      </c>
      <c r="BX30" s="56">
        <f>BX10*Annual!$T49/100</f>
        <v>8912.9516129165659</v>
      </c>
      <c r="BY30" s="56">
        <f>BY10*Annual!$T49/100</f>
        <v>7798.7471544913014</v>
      </c>
      <c r="BZ30" s="56">
        <f>BZ10*Annual!$V49/100</f>
        <v>9184.6154135903853</v>
      </c>
      <c r="CA30" s="56">
        <f>CA10*Annual!$U49/100</f>
        <v>9007.1000746046302</v>
      </c>
      <c r="CB30" s="56">
        <f>CB10*Annual!$U49/100</f>
        <v>10122.52247903937</v>
      </c>
      <c r="CC30" s="56">
        <f>CC10*Annual!$U49/100</f>
        <v>8546.4319031847535</v>
      </c>
      <c r="CD30" s="56">
        <f>CD10*Annual!$V49/100</f>
        <v>8727.7101991271556</v>
      </c>
      <c r="CE30" s="56">
        <f>CE10*Annual!$V49/100</f>
        <v>8286.4729176844558</v>
      </c>
      <c r="CF30" s="56">
        <f>CF10*Annual!$V49/100</f>
        <v>9533.7688446393277</v>
      </c>
      <c r="CG30" s="56">
        <f>CG10*Annual!$V49/100</f>
        <v>7508.1841413646389</v>
      </c>
      <c r="CH30" s="56">
        <f>CH10*Annual!$W49/100</f>
        <v>8616.2949538001485</v>
      </c>
    </row>
    <row r="31" spans="1:86" x14ac:dyDescent="0.2">
      <c r="A31" s="54" t="s">
        <v>5</v>
      </c>
      <c r="B31" s="55">
        <f>B11*Annual!$B50/100</f>
        <v>468.19801774741717</v>
      </c>
      <c r="C31" s="56">
        <f>C11*Annual!$B50/100</f>
        <v>472.54233528839495</v>
      </c>
      <c r="D31" s="56">
        <f>D11*Annual!$B50/100</f>
        <v>504.65914066537493</v>
      </c>
      <c r="E31" s="56">
        <f>E11*Annual!$B50/100</f>
        <v>440.8244489531516</v>
      </c>
      <c r="F31" s="56">
        <f>F11*Annual!$C50/100</f>
        <v>461.41993552721067</v>
      </c>
      <c r="G31" s="56">
        <f>G11*Annual!$C50/100</f>
        <v>470.6882076047894</v>
      </c>
      <c r="H31" s="56">
        <f>H11*Annual!$C50/100</f>
        <v>508.13245224172454</v>
      </c>
      <c r="I31" s="56">
        <f>I11*Annual!$C50/100</f>
        <v>429.11388088219968</v>
      </c>
      <c r="J31" s="56">
        <f>J11*Annual!$D50/100</f>
        <v>465.31918716325328</v>
      </c>
      <c r="K31" s="56">
        <f>K11*Annual!$D50/100</f>
        <v>511.99010945769476</v>
      </c>
      <c r="L31" s="56">
        <f>L11*Annual!$D50/100</f>
        <v>527.9355629734888</v>
      </c>
      <c r="M31" s="56">
        <f>M11*Annual!$D50/100</f>
        <v>464.41442288450236</v>
      </c>
      <c r="N31" s="56">
        <f>N11*Annual!$E50/100</f>
        <v>489.75309882079642</v>
      </c>
      <c r="O31" s="56">
        <f>O11*Annual!$E50/100</f>
        <v>539.90410020096544</v>
      </c>
      <c r="P31" s="56">
        <f>P11*Annual!$E50/100</f>
        <v>537.35884849270008</v>
      </c>
      <c r="Q31" s="56">
        <f>Q11*Annual!$E50/100</f>
        <v>479.62614543120259</v>
      </c>
      <c r="R31" s="56">
        <f>R11*Annual!$F50/100</f>
        <v>439.95294719610837</v>
      </c>
      <c r="S31" s="56">
        <f>S11*Annual!$F50/100</f>
        <v>518.05617734659745</v>
      </c>
      <c r="T31" s="56">
        <f>T11*Annual!$F50/100</f>
        <v>602.79023662892655</v>
      </c>
      <c r="U31" s="56">
        <f>U11*Annual!$F50/100</f>
        <v>443.37945114132299</v>
      </c>
      <c r="V31" s="56">
        <f>V11*Annual!$G50/100</f>
        <v>508.4418670896921</v>
      </c>
      <c r="W31" s="56">
        <f>W11*Annual!$G50/100</f>
        <v>581.99969622594449</v>
      </c>
      <c r="X31" s="56">
        <f>X11*Annual!$G50/100</f>
        <v>627.9153445983992</v>
      </c>
      <c r="Y31" s="56">
        <f>Y11*Annual!$G50/100</f>
        <v>495.7621641839059</v>
      </c>
      <c r="Z31" s="56">
        <f>Z11*Annual!H50/100</f>
        <v>530.96273384050403</v>
      </c>
      <c r="AA31" s="56">
        <f>AA11*Annual!H50/100</f>
        <v>593.4666024381354</v>
      </c>
      <c r="AB31" s="56">
        <f>AB11*Annual!H50/100</f>
        <v>643.05200016842446</v>
      </c>
      <c r="AC31" s="56">
        <f>AC11*Annual!H50/100</f>
        <v>532.32518172246046</v>
      </c>
      <c r="AD31" s="56">
        <f>AD11*Annual!$I50/100</f>
        <v>572.0839374175647</v>
      </c>
      <c r="AE31" s="56">
        <f>AE11*Annual!$I50/100</f>
        <v>661.17388656437242</v>
      </c>
      <c r="AF31" s="56">
        <f>AF11*Annual!$I50/100</f>
        <v>750.82013801714527</v>
      </c>
      <c r="AG31" s="56">
        <f>AG11*Annual!$I50/100</f>
        <v>645.28164339976513</v>
      </c>
      <c r="AH31" s="56">
        <f>AH11*Annual!$J50/100</f>
        <v>505.57573863584497</v>
      </c>
      <c r="AI31" s="56">
        <f>AI11*Annual!$J50/100</f>
        <v>589.47779580261476</v>
      </c>
      <c r="AJ31" s="56">
        <f>AJ11*Annual!$J50/100</f>
        <v>667.62507095185038</v>
      </c>
      <c r="AK31" s="56">
        <f>AK11*Annual!$J50/100</f>
        <v>518.15307236564479</v>
      </c>
      <c r="AL31" s="56">
        <f>AL11*Annual!$K50/100</f>
        <v>598.07302609403598</v>
      </c>
      <c r="AM31" s="56">
        <f>AM11*Annual!$K50/100</f>
        <v>647.07856313293939</v>
      </c>
      <c r="AN31" s="56">
        <f>AN11*Annual!$K50/100</f>
        <v>748.36253421473873</v>
      </c>
      <c r="AO31" s="56">
        <f>AO11*Annual!$K50/100</f>
        <v>579.74396708793381</v>
      </c>
      <c r="AP31" s="56">
        <f>AP11*Annual!$L50/100</f>
        <v>600.79884491043833</v>
      </c>
      <c r="AQ31" s="56">
        <f>AQ11*Annual!$L50/100</f>
        <v>676.80157779231695</v>
      </c>
      <c r="AR31" s="56">
        <f>AR11*Annual!$L50/100</f>
        <v>745.10759072319195</v>
      </c>
      <c r="AS31" s="56">
        <f>AS11*Annual!$L50/100</f>
        <v>571.8745963603244</v>
      </c>
      <c r="AT31" s="56">
        <f>AT11*Annual!$M50/100</f>
        <v>608.72501273335683</v>
      </c>
      <c r="AU31" s="56">
        <f>AU11*Annual!$M50/100</f>
        <v>735.36884305865169</v>
      </c>
      <c r="AV31" s="56">
        <f>AV11*Annual!$M50/100</f>
        <v>824.88670494851078</v>
      </c>
      <c r="AW31" s="56">
        <f>AW11*Annual!$M50/100</f>
        <v>601.70124692005083</v>
      </c>
      <c r="AX31" s="56">
        <f>AX11*Annual!$N50/100</f>
        <v>678.45034856694588</v>
      </c>
      <c r="AY31" s="56">
        <f>AY11*Annual!$N50/100</f>
        <v>789.79764569179542</v>
      </c>
      <c r="AZ31" s="56">
        <f>AZ11*Annual!$N50/100</f>
        <v>872.41824403388819</v>
      </c>
      <c r="BA31" s="56">
        <f>BA11*Annual!$N50/100</f>
        <v>560.14571759220405</v>
      </c>
      <c r="BB31" s="56">
        <f>BB11*Annual!$O50/100</f>
        <v>759.42453922635355</v>
      </c>
      <c r="BC31" s="56">
        <f>BC11*Annual!$O50/100</f>
        <v>892.7453073000645</v>
      </c>
      <c r="BD31" s="56">
        <f>BD11*Annual!$O50/100</f>
        <v>1011.7232580309967</v>
      </c>
      <c r="BE31" s="56">
        <f>BE11*Annual!$O50/100</f>
        <v>585.44910367626608</v>
      </c>
      <c r="BF31" s="56">
        <f>BF11*Annual!P50/100</f>
        <v>1156.9787074839892</v>
      </c>
      <c r="BG31" s="56">
        <f>BG11*Annual!P50/100</f>
        <v>1387.3125386277884</v>
      </c>
      <c r="BH31" s="56">
        <f>BH11*Annual!P50/100</f>
        <v>1682.3780411446508</v>
      </c>
      <c r="BI31" s="56">
        <f>BI11*Annual!P50/100</f>
        <v>1030.0555555831579</v>
      </c>
      <c r="BJ31" s="56">
        <f>BJ11*Annual!Q50/100</f>
        <v>1852.6860296089994</v>
      </c>
      <c r="BK31" s="56">
        <f>BK11*Annual!Q50/100</f>
        <v>2087.6807035606812</v>
      </c>
      <c r="BL31" s="56">
        <f>BL11*Annual!Q50/100</f>
        <v>1942.5376738146015</v>
      </c>
      <c r="BM31" s="56">
        <f>BM11*Annual!Q50/100</f>
        <v>1232.5026697443784</v>
      </c>
      <c r="BN31" s="56">
        <f>BN11*Annual!$R50/100</f>
        <v>2083.1385979629763</v>
      </c>
      <c r="BO31" s="56">
        <f>BO11*Annual!$R50/100</f>
        <v>2999.5068522994679</v>
      </c>
      <c r="BP31" s="56">
        <f>BP11*Annual!$R50/100</f>
        <v>2635.1935304285535</v>
      </c>
      <c r="BQ31" s="56">
        <f>BQ11*Annual!$R50/100</f>
        <v>1636.0401760576722</v>
      </c>
      <c r="BR31" s="56">
        <f>BR11*Annual!$S50/100</f>
        <v>2770.4105058196892</v>
      </c>
      <c r="BS31" s="56">
        <f>BS11*Annual!$S50/100</f>
        <v>3869.7722748842707</v>
      </c>
      <c r="BT31" s="56">
        <f>BT11*Annual!$S50/100</f>
        <v>3319.3384966980148</v>
      </c>
      <c r="BU31" s="56">
        <f>BU11*Annual!$S50/100</f>
        <v>2163.0966930892273</v>
      </c>
      <c r="BV31" s="56">
        <f>BV11*Annual!$T50/100</f>
        <v>3059.2158545150933</v>
      </c>
      <c r="BW31" s="56">
        <f>BW11*Annual!$T50/100</f>
        <v>4292.9148177133238</v>
      </c>
      <c r="BX31" s="56">
        <f>BX11*Annual!$T50/100</f>
        <v>3662.4931616264967</v>
      </c>
      <c r="BY31" s="56">
        <f>BY11*Annual!$T50/100</f>
        <v>2378.3722279511117</v>
      </c>
      <c r="BZ31" s="56">
        <f>BZ11*Annual!$V50/100</f>
        <v>3375.2090253905521</v>
      </c>
      <c r="CA31" s="56">
        <f>CA11*Annual!$U50/100</f>
        <v>4688.1849909444891</v>
      </c>
      <c r="CB31" s="56">
        <f>CB11*Annual!$U50/100</f>
        <v>3858.2290110848144</v>
      </c>
      <c r="CC31" s="56">
        <f>CC11*Annual!$U50/100</f>
        <v>2521.2404359870393</v>
      </c>
      <c r="CD31" s="56">
        <f>CD11*Annual!$V50/100</f>
        <v>3507.9663335633563</v>
      </c>
      <c r="CE31" s="56">
        <f>CE11*Annual!$V50/100</f>
        <v>4688.6604853332592</v>
      </c>
      <c r="CF31" s="56">
        <f>CF11*Annual!$V50/100</f>
        <v>3897.4472263651605</v>
      </c>
      <c r="CG31" s="56">
        <f>CG11*Annual!$V50/100</f>
        <v>2577.9976361746285</v>
      </c>
      <c r="CH31" s="56">
        <f>CH11*Annual!$W50/100</f>
        <v>3582.4718387972616</v>
      </c>
    </row>
    <row r="32" spans="1:86" x14ac:dyDescent="0.2">
      <c r="A32" s="57" t="s">
        <v>6</v>
      </c>
      <c r="B32" s="58">
        <f>B12*Annual!$B51/100</f>
        <v>427.68879001078864</v>
      </c>
      <c r="C32" s="184">
        <f>C12*Annual!$B51/100</f>
        <v>441.04483403943965</v>
      </c>
      <c r="D32" s="184">
        <f>D12*Annual!$B51/100</f>
        <v>392.40532016090691</v>
      </c>
      <c r="E32" s="184">
        <f>E12*Annual!$B51/100</f>
        <v>344.25150378946591</v>
      </c>
      <c r="F32" s="184">
        <f>F12*Annual!$C51/100</f>
        <v>529.03988932534173</v>
      </c>
      <c r="G32" s="184">
        <f>G12*Annual!$C51/100</f>
        <v>531.73108299983664</v>
      </c>
      <c r="H32" s="184">
        <f>H12*Annual!$C51/100</f>
        <v>443.1896906558481</v>
      </c>
      <c r="I32" s="184">
        <f>I12*Annual!$C51/100</f>
        <v>404.13638429169072</v>
      </c>
      <c r="J32" s="184">
        <f>J12*Annual!$D51/100</f>
        <v>621.05788524338857</v>
      </c>
      <c r="K32" s="184">
        <f>K12*Annual!$D51/100</f>
        <v>612.71757958604542</v>
      </c>
      <c r="L32" s="184">
        <f>L12*Annual!$D51/100</f>
        <v>574.11574909098726</v>
      </c>
      <c r="M32" s="184">
        <f>M12*Annual!$D51/100</f>
        <v>514.59767358999318</v>
      </c>
      <c r="N32" s="184">
        <f>N12*Annual!$E51/100</f>
        <v>601.24006930316227</v>
      </c>
      <c r="O32" s="184">
        <f>O12*Annual!$E51/100</f>
        <v>585.66324153930827</v>
      </c>
      <c r="P32" s="184">
        <f>P12*Annual!$E51/100</f>
        <v>543.21717334489961</v>
      </c>
      <c r="Q32" s="184">
        <f>Q12*Annual!$E51/100</f>
        <v>464.48218575791128</v>
      </c>
      <c r="R32" s="184">
        <f>R12*Annual!$F51/100</f>
        <v>593.50173001886469</v>
      </c>
      <c r="S32" s="184">
        <f>S12*Annual!$F51/100</f>
        <v>572.99543130107133</v>
      </c>
      <c r="T32" s="184">
        <f>T12*Annual!$F51/100</f>
        <v>527.50504670022588</v>
      </c>
      <c r="U32" s="184">
        <f>U12*Annual!$F51/100</f>
        <v>448.08313837217719</v>
      </c>
      <c r="V32" s="184">
        <f>V12*Annual!$G51/100</f>
        <v>620.10782986980678</v>
      </c>
      <c r="W32" s="59">
        <f>W12*Annual!$G51/100</f>
        <v>603.96637855091615</v>
      </c>
      <c r="X32" s="59">
        <f>X12*Annual!$G51/100</f>
        <v>564.48400503090716</v>
      </c>
      <c r="Y32" s="59">
        <f>Y12*Annual!$G51/100</f>
        <v>490.65338274912438</v>
      </c>
      <c r="Z32" s="59">
        <f>Z12*Annual!H51/100</f>
        <v>807.45414267284025</v>
      </c>
      <c r="AA32" s="59">
        <f>AA12*Annual!H51/100</f>
        <v>810.22412567731385</v>
      </c>
      <c r="AB32" s="59">
        <f>AB12*Annual!H51/100</f>
        <v>749.07410252209229</v>
      </c>
      <c r="AC32" s="59">
        <f>AC12*Annual!H51/100</f>
        <v>656.45852443904312</v>
      </c>
      <c r="AD32" s="59">
        <f>AD12*Annual!$I51/100</f>
        <v>650.97583678272076</v>
      </c>
      <c r="AE32" s="59">
        <f>AE12*Annual!$I51/100</f>
        <v>642.35237117918155</v>
      </c>
      <c r="AF32" s="59">
        <f>AF12*Annual!$I51/100</f>
        <v>592.91116838555718</v>
      </c>
      <c r="AG32" s="59">
        <f>AG12*Annual!$I51/100</f>
        <v>565.81432313354753</v>
      </c>
      <c r="AH32" s="59">
        <f>AH12*Annual!$J51/100</f>
        <v>725.37802375454282</v>
      </c>
      <c r="AI32" s="59">
        <f>AI12*Annual!$J51/100</f>
        <v>702.76296455720706</v>
      </c>
      <c r="AJ32" s="59">
        <f>AJ12*Annual!$J51/100</f>
        <v>632.09090456553304</v>
      </c>
      <c r="AK32" s="59">
        <f>AK12*Annual!$J51/100</f>
        <v>591.19533918368415</v>
      </c>
      <c r="AL32" s="59">
        <f>AL12*Annual!$K51/100</f>
        <v>801.69710556503492</v>
      </c>
      <c r="AM32" s="59">
        <f>AM12*Annual!$K51/100</f>
        <v>928.01134079245685</v>
      </c>
      <c r="AN32" s="59">
        <f>AN12*Annual!$K51/100</f>
        <v>856.1298165414164</v>
      </c>
      <c r="AO32" s="59">
        <f>AO12*Annual!$K51/100</f>
        <v>834.77398638134468</v>
      </c>
      <c r="AP32" s="59">
        <f>AP12*Annual!$L51/100</f>
        <v>1049.502815758409</v>
      </c>
      <c r="AQ32" s="59">
        <f>AQ12*Annual!$L51/100</f>
        <v>1136.9453333495849</v>
      </c>
      <c r="AR32" s="59">
        <f>AR12*Annual!$L51/100</f>
        <v>1115.3736109482377</v>
      </c>
      <c r="AS32" s="59">
        <f>AS12*Annual!$L51/100</f>
        <v>1031.0127679858256</v>
      </c>
      <c r="AT32" s="59">
        <f>AT12*Annual!$M51/100</f>
        <v>1151.467194840272</v>
      </c>
      <c r="AU32" s="59">
        <f>AU12*Annual!$M51/100</f>
        <v>1271.7641267204178</v>
      </c>
      <c r="AV32" s="59">
        <f>AV12*Annual!$M51/100</f>
        <v>1252.967731114145</v>
      </c>
      <c r="AW32" s="59">
        <f>AW12*Annual!$M51/100</f>
        <v>1120.1148069690089</v>
      </c>
      <c r="AX32" s="59">
        <f>AX12*Annual!$N51/100</f>
        <v>1604.9565478846137</v>
      </c>
      <c r="AY32" s="59">
        <f>AY12*Annual!$N51/100</f>
        <v>1632.6831230085686</v>
      </c>
      <c r="AZ32" s="59">
        <f>AZ12*Annual!$N51/100</f>
        <v>1591.4679437702571</v>
      </c>
      <c r="BA32" s="59">
        <f>BA12*Annual!$N51/100</f>
        <v>1428.4244415379728</v>
      </c>
      <c r="BB32" s="59">
        <f>BB12*Annual!$O51/100</f>
        <v>2362.4752846922743</v>
      </c>
      <c r="BC32" s="59">
        <f>BC12*Annual!$O51/100</f>
        <v>2659.5687584906186</v>
      </c>
      <c r="BD32" s="59">
        <f>BD12*Annual!$O51/100</f>
        <v>2785.2043678275927</v>
      </c>
      <c r="BE32" s="59">
        <f>BE12*Annual!$O51/100</f>
        <v>2587.0794532528435</v>
      </c>
      <c r="BF32" s="184">
        <f>BF12*Annual!P51/100</f>
        <v>2611.1834646091734</v>
      </c>
      <c r="BG32" s="59">
        <f>BG12*Annual!P51/100</f>
        <v>2791.3500085287355</v>
      </c>
      <c r="BH32" s="59">
        <f>BH12*Annual!P51/100</f>
        <v>2606.8261244302566</v>
      </c>
      <c r="BI32" s="56">
        <f>BI12*Annual!P51/100</f>
        <v>2185.9070631468885</v>
      </c>
      <c r="BJ32" s="56">
        <f>BJ12*Annual!Q51/100</f>
        <v>2515.8182832335569</v>
      </c>
      <c r="BK32" s="56">
        <f>BK12*Annual!Q51/100</f>
        <v>2646.025932639398</v>
      </c>
      <c r="BL32" s="56">
        <f>BL12*Annual!Q51/100</f>
        <v>2544.3071815617072</v>
      </c>
      <c r="BM32" s="56">
        <f>BM12*Annual!Q51/100</f>
        <v>2076.7642078581794</v>
      </c>
      <c r="BN32" s="184">
        <f>BN12*Annual!$R51/100</f>
        <v>2543.85352342019</v>
      </c>
      <c r="BO32" s="184">
        <f>BO12*Annual!$R51/100</f>
        <v>2898.5561810427143</v>
      </c>
      <c r="BP32" s="184">
        <f>BP12*Annual!$R51/100</f>
        <v>2751.7823376325846</v>
      </c>
      <c r="BQ32" s="184">
        <f>BQ12*Annual!$R51/100</f>
        <v>2488.8886756011957</v>
      </c>
      <c r="BR32" s="56">
        <f>BR12*Annual!$S51/100</f>
        <v>2882.3834262732557</v>
      </c>
      <c r="BS32" s="56">
        <f>BS12*Annual!$S51/100</f>
        <v>3173.9321003536829</v>
      </c>
      <c r="BT32" s="56">
        <f>BT12*Annual!$S51/100</f>
        <v>2890.1550810962863</v>
      </c>
      <c r="BU32" s="56">
        <f>BU12*Annual!$S51/100</f>
        <v>2631.4089199118007</v>
      </c>
      <c r="BV32" s="56">
        <f>BV12*Annual!$T51/100</f>
        <v>3158.3748477974691</v>
      </c>
      <c r="BW32" s="56">
        <f>BW12*Annual!$T51/100</f>
        <v>3669.3495311671186</v>
      </c>
      <c r="BX32" s="56">
        <f>BX12*Annual!$T51/100</f>
        <v>3591.7009997531136</v>
      </c>
      <c r="BY32" s="56">
        <f>BY12*Annual!$T51/100</f>
        <v>3267.9445010891104</v>
      </c>
      <c r="BZ32" s="56">
        <f>BZ12*Annual!$V51/100</f>
        <v>3850.78809746667</v>
      </c>
      <c r="CA32" s="56">
        <f>CA12*Annual!$U51/100</f>
        <v>4046.2042364137246</v>
      </c>
      <c r="CB32" s="56">
        <f>CB12*Annual!$U51/100</f>
        <v>3572.3712262390536</v>
      </c>
      <c r="CC32" s="56">
        <f>CC12*Annual!$U51/100</f>
        <v>3151.6770900672504</v>
      </c>
      <c r="CD32" s="56">
        <f>CD12*Annual!$V51/100</f>
        <v>3772.2901024090334</v>
      </c>
      <c r="CE32" s="56">
        <f>CE12*Annual!$V51/100</f>
        <v>4082.8307859364841</v>
      </c>
      <c r="CF32" s="56">
        <f>CF12*Annual!$V51/100</f>
        <v>3540.61991071995</v>
      </c>
      <c r="CG32" s="56">
        <f>CG12*Annual!$V51/100</f>
        <v>3159.3808586048549</v>
      </c>
      <c r="CH32" s="56">
        <f>CH12*Annual!$W51/100</f>
        <v>3765.8712280241698</v>
      </c>
    </row>
    <row r="33" spans="1:91" x14ac:dyDescent="0.2">
      <c r="A33" s="53" t="s">
        <v>7</v>
      </c>
      <c r="B33" s="38">
        <f t="shared" ref="B33:AG33" si="38">SUM(B34:B38)</f>
        <v>5198.3502844468858</v>
      </c>
      <c r="C33" s="39">
        <f t="shared" si="38"/>
        <v>5236.6230243295986</v>
      </c>
      <c r="D33" s="39">
        <f t="shared" si="38"/>
        <v>5648.1815504238884</v>
      </c>
      <c r="E33" s="39">
        <f t="shared" si="38"/>
        <v>5942.8387200306688</v>
      </c>
      <c r="F33" s="39">
        <f t="shared" si="38"/>
        <v>5982.3411505770209</v>
      </c>
      <c r="G33" s="39">
        <f t="shared" si="38"/>
        <v>5983.0161665128016</v>
      </c>
      <c r="H33" s="39">
        <f t="shared" si="38"/>
        <v>6397.5432640135805</v>
      </c>
      <c r="I33" s="39">
        <f t="shared" si="38"/>
        <v>6725.3380134561285</v>
      </c>
      <c r="J33" s="39">
        <f t="shared" si="38"/>
        <v>6577.8165004582561</v>
      </c>
      <c r="K33" s="39">
        <f t="shared" si="38"/>
        <v>6803.1325664844026</v>
      </c>
      <c r="L33" s="39">
        <f t="shared" si="38"/>
        <v>7244.2336889250155</v>
      </c>
      <c r="M33" s="39">
        <f t="shared" si="38"/>
        <v>7381.9892739899642</v>
      </c>
      <c r="N33" s="39">
        <f t="shared" si="38"/>
        <v>7184.9002380899019</v>
      </c>
      <c r="O33" s="39">
        <f t="shared" si="38"/>
        <v>7557.3957710674777</v>
      </c>
      <c r="P33" s="39">
        <f t="shared" si="38"/>
        <v>7730.7833972527606</v>
      </c>
      <c r="Q33" s="39">
        <f t="shared" si="38"/>
        <v>7930.7517351872348</v>
      </c>
      <c r="R33" s="39">
        <f t="shared" si="38"/>
        <v>8009.8364843340805</v>
      </c>
      <c r="S33" s="39">
        <f t="shared" si="38"/>
        <v>8181.0108536804364</v>
      </c>
      <c r="T33" s="39">
        <f t="shared" si="38"/>
        <v>8878.7024455463234</v>
      </c>
      <c r="U33" s="39">
        <f t="shared" si="38"/>
        <v>9452.2163305139438</v>
      </c>
      <c r="V33" s="39">
        <f t="shared" si="38"/>
        <v>9158.9669875472719</v>
      </c>
      <c r="W33" s="39">
        <f t="shared" si="38"/>
        <v>9522.6771672660379</v>
      </c>
      <c r="X33" s="39">
        <f t="shared" si="38"/>
        <v>10424.01277042529</v>
      </c>
      <c r="Y33" s="39">
        <f t="shared" si="38"/>
        <v>10984.674255646518</v>
      </c>
      <c r="Z33" s="39">
        <f t="shared" si="38"/>
        <v>10715.31170772252</v>
      </c>
      <c r="AA33" s="39">
        <f t="shared" si="38"/>
        <v>10863.264259158761</v>
      </c>
      <c r="AB33" s="39">
        <f t="shared" si="38"/>
        <v>11267.086313429467</v>
      </c>
      <c r="AC33" s="39">
        <f t="shared" si="38"/>
        <v>12149.592579316854</v>
      </c>
      <c r="AD33" s="39">
        <f t="shared" si="38"/>
        <v>12745.566524425381</v>
      </c>
      <c r="AE33" s="39">
        <f t="shared" si="38"/>
        <v>12935.025038793929</v>
      </c>
      <c r="AF33" s="39">
        <f t="shared" si="38"/>
        <v>13648.402104755207</v>
      </c>
      <c r="AG33" s="39">
        <f t="shared" si="38"/>
        <v>15013.731222401448</v>
      </c>
      <c r="AH33" s="39">
        <f t="shared" ref="AH33:BM33" si="39">SUM(AH34:AH38)</f>
        <v>15139.893298563722</v>
      </c>
      <c r="AI33" s="39">
        <f t="shared" si="39"/>
        <v>15091.380425602203</v>
      </c>
      <c r="AJ33" s="39">
        <f t="shared" si="39"/>
        <v>15498.244222091984</v>
      </c>
      <c r="AK33" s="39">
        <f t="shared" si="39"/>
        <v>16442.890609016613</v>
      </c>
      <c r="AL33" s="39">
        <f t="shared" si="39"/>
        <v>16804.328010541962</v>
      </c>
      <c r="AM33" s="39">
        <f t="shared" si="39"/>
        <v>16611.105042005922</v>
      </c>
      <c r="AN33" s="39">
        <f t="shared" si="39"/>
        <v>17563.573010707172</v>
      </c>
      <c r="AO33" s="39">
        <f t="shared" si="39"/>
        <v>18318.5563070303</v>
      </c>
      <c r="AP33" s="39">
        <f t="shared" si="39"/>
        <v>18762.288911028121</v>
      </c>
      <c r="AQ33" s="39">
        <f t="shared" si="39"/>
        <v>18747.726190641399</v>
      </c>
      <c r="AR33" s="39">
        <f t="shared" si="39"/>
        <v>19580.673837618648</v>
      </c>
      <c r="AS33" s="39">
        <f t="shared" si="39"/>
        <v>20851.020169467422</v>
      </c>
      <c r="AT33" s="39">
        <f t="shared" si="39"/>
        <v>21245.356500112357</v>
      </c>
      <c r="AU33" s="39">
        <f t="shared" si="39"/>
        <v>21820.161225781314</v>
      </c>
      <c r="AV33" s="39">
        <f t="shared" si="39"/>
        <v>23330.869906956075</v>
      </c>
      <c r="AW33" s="39">
        <f t="shared" si="39"/>
        <v>24461.91803908307</v>
      </c>
      <c r="AX33" s="39">
        <f t="shared" si="39"/>
        <v>24450.44520684893</v>
      </c>
      <c r="AY33" s="39">
        <f t="shared" si="39"/>
        <v>24946.686172597154</v>
      </c>
      <c r="AZ33" s="39">
        <f t="shared" si="39"/>
        <v>26554.058815679826</v>
      </c>
      <c r="BA33" s="39">
        <f t="shared" si="39"/>
        <v>27837.019607599603</v>
      </c>
      <c r="BB33" s="39">
        <f t="shared" si="39"/>
        <v>26512.987447034699</v>
      </c>
      <c r="BC33" s="39">
        <f t="shared" si="39"/>
        <v>27284.651790140866</v>
      </c>
      <c r="BD33" s="39">
        <f t="shared" si="39"/>
        <v>28426.477626009695</v>
      </c>
      <c r="BE33" s="39">
        <f t="shared" si="39"/>
        <v>29799.666486346257</v>
      </c>
      <c r="BF33" s="39">
        <f t="shared" si="39"/>
        <v>29036.404663108431</v>
      </c>
      <c r="BG33" s="39">
        <f t="shared" si="39"/>
        <v>29761.586375899751</v>
      </c>
      <c r="BH33" s="39">
        <f t="shared" si="39"/>
        <v>29947.053017945062</v>
      </c>
      <c r="BI33" s="166">
        <f t="shared" si="39"/>
        <v>31990.589556580955</v>
      </c>
      <c r="BJ33" s="166">
        <f t="shared" si="39"/>
        <v>30811.953053672252</v>
      </c>
      <c r="BK33" s="166">
        <f t="shared" si="39"/>
        <v>32584.249274670743</v>
      </c>
      <c r="BL33" s="166">
        <f t="shared" si="39"/>
        <v>32633.969762393754</v>
      </c>
      <c r="BM33" s="166">
        <f t="shared" si="39"/>
        <v>35535.080142767503</v>
      </c>
      <c r="BN33" s="166">
        <f t="shared" ref="BN33:CD33" si="40">SUM(BN34:BN38)</f>
        <v>33414.716272471072</v>
      </c>
      <c r="BO33" s="166">
        <f t="shared" si="40"/>
        <v>35412.209138715756</v>
      </c>
      <c r="BP33" s="166">
        <f t="shared" si="40"/>
        <v>36018.936920128093</v>
      </c>
      <c r="BQ33" s="166">
        <f t="shared" si="40"/>
        <v>38901.69120611166</v>
      </c>
      <c r="BR33" s="166">
        <f t="shared" si="40"/>
        <v>36272.483044668152</v>
      </c>
      <c r="BS33" s="166">
        <f t="shared" si="40"/>
        <v>38190.102995879766</v>
      </c>
      <c r="BT33" s="166">
        <f t="shared" si="40"/>
        <v>38910.822743121338</v>
      </c>
      <c r="BU33" s="166">
        <f t="shared" si="40"/>
        <v>41744.817890922961</v>
      </c>
      <c r="BV33" s="166">
        <f t="shared" si="40"/>
        <v>39842.474699255916</v>
      </c>
      <c r="BW33" s="166">
        <f t="shared" si="40"/>
        <v>41394.150522777993</v>
      </c>
      <c r="BX33" s="166">
        <f t="shared" si="40"/>
        <v>42236.194919652684</v>
      </c>
      <c r="BY33" s="166">
        <f t="shared" si="40"/>
        <v>44342.347174416573</v>
      </c>
      <c r="BZ33" s="166">
        <f t="shared" si="40"/>
        <v>43365.853597419431</v>
      </c>
      <c r="CA33" s="166">
        <f t="shared" si="40"/>
        <v>43757.316747347046</v>
      </c>
      <c r="CB33" s="166">
        <f t="shared" si="40"/>
        <v>45029.646024407317</v>
      </c>
      <c r="CC33" s="166">
        <f t="shared" si="40"/>
        <v>47107.131328844</v>
      </c>
      <c r="CD33" s="166">
        <f t="shared" si="40"/>
        <v>45634.413638296763</v>
      </c>
      <c r="CE33" s="166">
        <f t="shared" ref="CE33" si="41">SUM(CE34:CE38)</f>
        <v>46046.388381613389</v>
      </c>
      <c r="CF33" s="166">
        <f t="shared" ref="CF33:CH33" si="42">SUM(CF34:CF38)</f>
        <v>47190.554474367062</v>
      </c>
      <c r="CG33" s="166">
        <f t="shared" si="42"/>
        <v>49195.269898593593</v>
      </c>
      <c r="CH33" s="166">
        <f t="shared" si="42"/>
        <v>48053.919928406562</v>
      </c>
    </row>
    <row r="34" spans="1:91" x14ac:dyDescent="0.2">
      <c r="A34" s="60" t="s">
        <v>8</v>
      </c>
      <c r="B34" s="55">
        <f>B14*Annual!$B53/100</f>
        <v>1391.1472090282655</v>
      </c>
      <c r="C34" s="56">
        <f>C14*Annual!$B53/100</f>
        <v>1355.2135581711734</v>
      </c>
      <c r="D34" s="56">
        <f>D14*Annual!$B53/100</f>
        <v>1479.4261472653341</v>
      </c>
      <c r="E34" s="56">
        <f>E14*Annual!$B53/100</f>
        <v>1730.6287281996424</v>
      </c>
      <c r="F34" s="56">
        <f>F14*Annual!$C53/100</f>
        <v>1532.6096576042387</v>
      </c>
      <c r="G34" s="56">
        <f>G14*Annual!$C53/100</f>
        <v>1511.3904077172297</v>
      </c>
      <c r="H34" s="56">
        <f>H14*Annual!$C53/100</f>
        <v>1627.2884250287211</v>
      </c>
      <c r="I34" s="56">
        <f>I14*Annual!$C53/100</f>
        <v>1942.9863758928443</v>
      </c>
      <c r="J34" s="56">
        <f>J14*Annual!$D53/100</f>
        <v>1651.601996400278</v>
      </c>
      <c r="K34" s="56">
        <f>K14*Annual!$D53/100</f>
        <v>1679.395656077141</v>
      </c>
      <c r="L34" s="56">
        <f>L14*Annual!$D53/100</f>
        <v>1753.8969229379736</v>
      </c>
      <c r="M34" s="56">
        <f>M14*Annual!$D53/100</f>
        <v>1967.0611736637854</v>
      </c>
      <c r="N34" s="56">
        <f>N14*Annual!$E53/100</f>
        <v>1705.6767002732186</v>
      </c>
      <c r="O34" s="56">
        <f>O14*Annual!$E53/100</f>
        <v>1827.5371068415918</v>
      </c>
      <c r="P34" s="56">
        <f>P14*Annual!$E53/100</f>
        <v>1793.7260535865928</v>
      </c>
      <c r="Q34" s="56">
        <f>Q14*Annual!$E53/100</f>
        <v>1891.999138108655</v>
      </c>
      <c r="R34" s="56">
        <f>R14*Annual!$F53/100</f>
        <v>1762.3569889688463</v>
      </c>
      <c r="S34" s="56">
        <f>S14*Annual!$F53/100</f>
        <v>1764.4174545398478</v>
      </c>
      <c r="T34" s="56">
        <f>T14*Annual!$F53/100</f>
        <v>1950.9198720225752</v>
      </c>
      <c r="U34" s="56">
        <f>U14*Annual!$F53/100</f>
        <v>2356.1098981877467</v>
      </c>
      <c r="V34" s="56">
        <f>V14*Annual!$G53/100</f>
        <v>2221.1407330006004</v>
      </c>
      <c r="W34" s="56">
        <f>W14*Annual!$G53/100</f>
        <v>2251.4427231834679</v>
      </c>
      <c r="X34" s="56">
        <f>X14*Annual!$G53/100</f>
        <v>2510.4855178113294</v>
      </c>
      <c r="Y34" s="56">
        <f>Y14*Annual!$G53/100</f>
        <v>2870.8860182942972</v>
      </c>
      <c r="Z34" s="56">
        <f>Z14*Annual!H53/100</f>
        <v>2750.1448872538854</v>
      </c>
      <c r="AA34" s="56">
        <f>AA14*Annual!H53/100</f>
        <v>2711.6176750379313</v>
      </c>
      <c r="AB34" s="56">
        <f>AB14*Annual!H53/100</f>
        <v>2840.7244811391265</v>
      </c>
      <c r="AC34" s="56">
        <f>AC14*Annual!H53/100</f>
        <v>3318.1479005506303</v>
      </c>
      <c r="AD34" s="56">
        <f>AD14*Annual!$I53/100</f>
        <v>3174.4209125322877</v>
      </c>
      <c r="AE34" s="56">
        <f>AE14*Annual!$I53/100</f>
        <v>3220.4459238236132</v>
      </c>
      <c r="AF34" s="56">
        <f>AF14*Annual!$I53/100</f>
        <v>3420.7014887704941</v>
      </c>
      <c r="AG34" s="56">
        <f>AG14*Annual!$I53/100</f>
        <v>4068.6293879610853</v>
      </c>
      <c r="AH34" s="56">
        <f>AH14*Annual!$J53/100</f>
        <v>3666.6303200755142</v>
      </c>
      <c r="AI34" s="56">
        <f>AI14*Annual!$J53/100</f>
        <v>3588.0603501488426</v>
      </c>
      <c r="AJ34" s="56">
        <f>AJ14*Annual!$J53/100</f>
        <v>3838.7016509038635</v>
      </c>
      <c r="AK34" s="56">
        <f>AK14*Annual!$J53/100</f>
        <v>4435.2867189384842</v>
      </c>
      <c r="AL34" s="56">
        <f>AL14*Annual!$K53/100</f>
        <v>4076.4125571713776</v>
      </c>
      <c r="AM34" s="56">
        <f>AM14*Annual!$K53/100</f>
        <v>3916.0711131927224</v>
      </c>
      <c r="AN34" s="56">
        <f>AN14*Annual!$K53/100</f>
        <v>4467.3779952020204</v>
      </c>
      <c r="AO34" s="56">
        <f>AO14*Annual!$K53/100</f>
        <v>4975.9149837355271</v>
      </c>
      <c r="AP34" s="56">
        <f>AP14*Annual!$L53/100</f>
        <v>4365.7082999059166</v>
      </c>
      <c r="AQ34" s="56">
        <f>AQ14*Annual!$L53/100</f>
        <v>4264.6576377013935</v>
      </c>
      <c r="AR34" s="56">
        <f>AR14*Annual!$L53/100</f>
        <v>4670.581026107935</v>
      </c>
      <c r="AS34" s="56">
        <f>AS14*Annual!$L53/100</f>
        <v>5352.8767762720618</v>
      </c>
      <c r="AT34" s="56">
        <f>AT14*Annual!$M53/100</f>
        <v>4815.6730891768002</v>
      </c>
      <c r="AU34" s="56">
        <f>AU14*Annual!$M53/100</f>
        <v>4741.0589849976232</v>
      </c>
      <c r="AV34" s="56">
        <f>AV14*Annual!$M53/100</f>
        <v>5202.883883853342</v>
      </c>
      <c r="AW34" s="56">
        <f>AW14*Annual!$M53/100</f>
        <v>5878.2346272586092</v>
      </c>
      <c r="AX34" s="56">
        <f>AX14*Annual!$N53/100</f>
        <v>5543.198105243383</v>
      </c>
      <c r="AY34" s="56">
        <f>AY14*Annual!$N53/100</f>
        <v>5464.3482895759016</v>
      </c>
      <c r="AZ34" s="56">
        <f>AZ14*Annual!$N53/100</f>
        <v>5900.912288340116</v>
      </c>
      <c r="BA34" s="56">
        <f>BA14*Annual!$N53/100</f>
        <v>6714.4214180920999</v>
      </c>
      <c r="BB34" s="56">
        <f>BB14*Annual!$O53/100</f>
        <v>6580.8586957363768</v>
      </c>
      <c r="BC34" s="56">
        <f>BC14*Annual!$O53/100</f>
        <v>6579.2360971959588</v>
      </c>
      <c r="BD34" s="56">
        <f>BD14*Annual!$O53/100</f>
        <v>6898.2270591776833</v>
      </c>
      <c r="BE34" s="56">
        <f>BE14*Annual!$O53/100</f>
        <v>7672.9452436805905</v>
      </c>
      <c r="BF34" s="56">
        <f>BF14*Annual!P53/100</f>
        <v>7285.5666191372202</v>
      </c>
      <c r="BG34" s="56">
        <f>BG14*Annual!P53/100</f>
        <v>7284.8106489949641</v>
      </c>
      <c r="BH34" s="56">
        <f>BH14*Annual!P53/100</f>
        <v>7264.9026678221717</v>
      </c>
      <c r="BI34" s="56">
        <f>BI14*Annual!P53/100</f>
        <v>8317.0207009983769</v>
      </c>
      <c r="BJ34" s="56">
        <f>BJ14*Annual!Q53/100</f>
        <v>8341.9595925958947</v>
      </c>
      <c r="BK34" s="56">
        <f>BK14*Annual!Q53/100</f>
        <v>9063.4194159926628</v>
      </c>
      <c r="BL34" s="56">
        <f>BL14*Annual!Q53/100</f>
        <v>8726.2206756424112</v>
      </c>
      <c r="BM34" s="56">
        <f>BM14*Annual!Q53/100</f>
        <v>10492.470497423994</v>
      </c>
      <c r="BN34" s="56">
        <f>BN14*Annual!$R53/100</f>
        <v>8968.7856503602288</v>
      </c>
      <c r="BO34" s="56">
        <f>BO14*Annual!$R53/100</f>
        <v>9735.6786665116451</v>
      </c>
      <c r="BP34" s="56">
        <f>BP14*Annual!$R53/100</f>
        <v>9702.4975413753782</v>
      </c>
      <c r="BQ34" s="56">
        <f>BQ14*Annual!$R53/100</f>
        <v>11658.139876119982</v>
      </c>
      <c r="BR34" s="56">
        <f>BR14*Annual!$S53/100</f>
        <v>9617.005637897053</v>
      </c>
      <c r="BS34" s="56">
        <f>BS14*Annual!$S53/100</f>
        <v>10324.683558341181</v>
      </c>
      <c r="BT34" s="56">
        <f>BT14*Annual!$S53/100</f>
        <v>10268.841608625713</v>
      </c>
      <c r="BU34" s="56">
        <f>BU14*Annual!$S53/100</f>
        <v>12119.90338936479</v>
      </c>
      <c r="BV34" s="56">
        <f>BV14*Annual!$T53/100</f>
        <v>10732.548921359328</v>
      </c>
      <c r="BW34" s="56">
        <f>BW14*Annual!$T53/100</f>
        <v>11193.820081684331</v>
      </c>
      <c r="BX34" s="56">
        <f>BX14*Annual!$T53/100</f>
        <v>11408.552852359833</v>
      </c>
      <c r="BY34" s="56">
        <f>BY14*Annual!$T53/100</f>
        <v>12902.535176284562</v>
      </c>
      <c r="BZ34" s="56">
        <f>BZ14*Annual!$V53/100</f>
        <v>11831.456767508218</v>
      </c>
      <c r="CA34" s="56">
        <f>CA14*Annual!$U53/100</f>
        <v>12049.634202436986</v>
      </c>
      <c r="CB34" s="56">
        <f>CB14*Annual!$U53/100</f>
        <v>11904.19998122914</v>
      </c>
      <c r="CC34" s="56">
        <f>CC14*Annual!$U53/100</f>
        <v>13307.250119081878</v>
      </c>
      <c r="CD34" s="56">
        <f>CD14*Annual!$V53/100</f>
        <v>12299.183912784187</v>
      </c>
      <c r="CE34" s="56">
        <f>CE14*Annual!$V53/100</f>
        <v>12807.526017951408</v>
      </c>
      <c r="CF34" s="56">
        <f>CF14*Annual!$V53/100</f>
        <v>12627.095075094057</v>
      </c>
      <c r="CG34" s="56">
        <f>CG14*Annual!$V53/100</f>
        <v>14163.691265942332</v>
      </c>
      <c r="CH34" s="56">
        <f>CH14*Annual!$W53/100</f>
        <v>13348.736409786288</v>
      </c>
    </row>
    <row r="35" spans="1:91" x14ac:dyDescent="0.2">
      <c r="A35" s="60" t="s">
        <v>9</v>
      </c>
      <c r="B35" s="55">
        <f>B15*Annual!$B54/100</f>
        <v>1253.2158742495076</v>
      </c>
      <c r="C35" s="56">
        <f>C15*Annual!$B54/100</f>
        <v>1309.3281516589059</v>
      </c>
      <c r="D35" s="56">
        <f>D15*Annual!$B54/100</f>
        <v>1502.3880491047134</v>
      </c>
      <c r="E35" s="56">
        <f>E15*Annual!$B54/100</f>
        <v>1575.390795627794</v>
      </c>
      <c r="F35" s="56">
        <f>F15*Annual!$C54/100</f>
        <v>1576.891821843049</v>
      </c>
      <c r="G35" s="56">
        <f>G15*Annual!$C54/100</f>
        <v>1532.7758357263738</v>
      </c>
      <c r="H35" s="56">
        <f>H15*Annual!$C54/100</f>
        <v>1719.9122773763354</v>
      </c>
      <c r="I35" s="56">
        <f>I15*Annual!$C54/100</f>
        <v>1770.5544224715545</v>
      </c>
      <c r="J35" s="56">
        <f>J15*Annual!$D54/100</f>
        <v>1697.5565421992585</v>
      </c>
      <c r="K35" s="56">
        <f>K15*Annual!$D54/100</f>
        <v>1779.3694014746316</v>
      </c>
      <c r="L35" s="56">
        <f>L15*Annual!$D54/100</f>
        <v>1981.9613492892261</v>
      </c>
      <c r="M35" s="56">
        <f>M15*Annual!$D54/100</f>
        <v>1951.9487132400172</v>
      </c>
      <c r="N35" s="56">
        <f>N15*Annual!$E54/100</f>
        <v>1849.3907777260426</v>
      </c>
      <c r="O35" s="56">
        <f>O15*Annual!$E54/100</f>
        <v>1987.3673878291054</v>
      </c>
      <c r="P35" s="56">
        <f>P15*Annual!$E54/100</f>
        <v>2147.1428649916866</v>
      </c>
      <c r="Q35" s="56">
        <f>Q15*Annual!$E54/100</f>
        <v>2224.5283418310214</v>
      </c>
      <c r="R35" s="56">
        <f>R15*Annual!$F54/100</f>
        <v>2072.8798970010325</v>
      </c>
      <c r="S35" s="56">
        <f>S15*Annual!$F54/100</f>
        <v>2223.7582165639087</v>
      </c>
      <c r="T35" s="56">
        <f>T15*Annual!$F54/100</f>
        <v>2427.9945849436003</v>
      </c>
      <c r="U35" s="56">
        <f>U15*Annual!$F54/100</f>
        <v>2546.9337072880035</v>
      </c>
      <c r="V35" s="56">
        <f>V15*Annual!$G54/100</f>
        <v>2408.7401511259914</v>
      </c>
      <c r="W35" s="56">
        <f>W15*Annual!$G54/100</f>
        <v>2624.4625283930027</v>
      </c>
      <c r="X35" s="56">
        <f>X15*Annual!$G54/100</f>
        <v>2892.1823546536179</v>
      </c>
      <c r="Y35" s="56">
        <f>Y15*Annual!$G54/100</f>
        <v>3053.2272290898086</v>
      </c>
      <c r="Z35" s="56">
        <f>Z15*Annual!H54/100</f>
        <v>2812.1839731272844</v>
      </c>
      <c r="AA35" s="56">
        <f>AA15*Annual!H54/100</f>
        <v>2966.0064640770147</v>
      </c>
      <c r="AB35" s="56">
        <f>AB15*Annual!H54/100</f>
        <v>3089.4346939982893</v>
      </c>
      <c r="AC35" s="56">
        <f>AC15*Annual!H54/100</f>
        <v>3378.255315615404</v>
      </c>
      <c r="AD35" s="56">
        <f>AD15*Annual!$I54/100</f>
        <v>3295.8683256326685</v>
      </c>
      <c r="AE35" s="56">
        <f>AE15*Annual!$I54/100</f>
        <v>3403.1665698884408</v>
      </c>
      <c r="AF35" s="56">
        <f>AF15*Annual!$I54/100</f>
        <v>3583.6760879606618</v>
      </c>
      <c r="AG35" s="56">
        <f>AG15*Annual!$I54/100</f>
        <v>3982.9277988595672</v>
      </c>
      <c r="AH35" s="56">
        <f>AH15*Annual!$J54/100</f>
        <v>4103.3987059057763</v>
      </c>
      <c r="AI35" s="56">
        <f>AI15*Annual!$J54/100</f>
        <v>4183.4160135233387</v>
      </c>
      <c r="AJ35" s="56">
        <f>AJ15*Annual!$J54/100</f>
        <v>4393.1071050933015</v>
      </c>
      <c r="AK35" s="56">
        <f>AK15*Annual!$J54/100</f>
        <v>4823.5192284530021</v>
      </c>
      <c r="AL35" s="56">
        <f>AL15*Annual!$K54/100</f>
        <v>4802.2830127813086</v>
      </c>
      <c r="AM35" s="56">
        <f>AM15*Annual!$K54/100</f>
        <v>4870.2135772950414</v>
      </c>
      <c r="AN35" s="56">
        <f>AN15*Annual!$K54/100</f>
        <v>5058.9850771351612</v>
      </c>
      <c r="AO35" s="56">
        <f>AO15*Annual!$K54/100</f>
        <v>5215.8866319631979</v>
      </c>
      <c r="AP35" s="56">
        <f>AP15*Annual!$L54/100</f>
        <v>5330.9541301526533</v>
      </c>
      <c r="AQ35" s="56">
        <f>AQ15*Annual!$L54/100</f>
        <v>5264.5531568031765</v>
      </c>
      <c r="AR35" s="56">
        <f>AR15*Annual!$L54/100</f>
        <v>5638.8309871882675</v>
      </c>
      <c r="AS35" s="56">
        <f>AS15*Annual!$L54/100</f>
        <v>6157.094762200225</v>
      </c>
      <c r="AT35" s="56">
        <f>AT15*Annual!$M54/100</f>
        <v>6505.4186925260965</v>
      </c>
      <c r="AU35" s="56">
        <f>AU15*Annual!$M54/100</f>
        <v>7015.8896009253303</v>
      </c>
      <c r="AV35" s="56">
        <f>AV15*Annual!$M54/100</f>
        <v>7523.2870045301388</v>
      </c>
      <c r="AW35" s="56">
        <f>AW15*Annual!$M54/100</f>
        <v>7875.7807999541701</v>
      </c>
      <c r="AX35" s="56">
        <f>AX15*Annual!$N54/100</f>
        <v>6938.7349197338845</v>
      </c>
      <c r="AY35" s="56">
        <f>AY15*Annual!$N54/100</f>
        <v>7599.4128273138649</v>
      </c>
      <c r="AZ35" s="56">
        <f>AZ15*Annual!$N54/100</f>
        <v>8186.4065180970638</v>
      </c>
      <c r="BA35" s="56">
        <f>BA15*Annual!$N54/100</f>
        <v>8460.9642714711008</v>
      </c>
      <c r="BB35" s="56">
        <f>BB15*Annual!$O54/100</f>
        <v>7180.8666737799704</v>
      </c>
      <c r="BC35" s="56">
        <f>BC15*Annual!$O54/100</f>
        <v>8020.2948427484107</v>
      </c>
      <c r="BD35" s="56">
        <f>BD15*Annual!$O54/100</f>
        <v>8351.3545005091928</v>
      </c>
      <c r="BE35" s="56">
        <f>BE15*Annual!$O54/100</f>
        <v>8982.3715572750862</v>
      </c>
      <c r="BF35" s="56">
        <f>BF15*Annual!P54/100</f>
        <v>7269.5767583423349</v>
      </c>
      <c r="BG35" s="56">
        <f>BG15*Annual!P54/100</f>
        <v>8011.4894484253264</v>
      </c>
      <c r="BH35" s="56">
        <f>BH15*Annual!P54/100</f>
        <v>8301.0562780536184</v>
      </c>
      <c r="BI35" s="56">
        <f>BI15*Annual!P54/100</f>
        <v>8782.945511744656</v>
      </c>
      <c r="BJ35" s="56">
        <f>BJ15*Annual!Q54/100</f>
        <v>7045.944926320276</v>
      </c>
      <c r="BK35" s="56">
        <f>BK15*Annual!Q54/100</f>
        <v>8021.009479927875</v>
      </c>
      <c r="BL35" s="56">
        <f>BL15*Annual!Q54/100</f>
        <v>8372.9117918727679</v>
      </c>
      <c r="BM35" s="56">
        <f>BM15*Annual!Q54/100</f>
        <v>9130.9386151834678</v>
      </c>
      <c r="BN35" s="56">
        <f>BN15*Annual!$R54/100</f>
        <v>8103.9941085799019</v>
      </c>
      <c r="BO35" s="56">
        <f>BO15*Annual!$R54/100</f>
        <v>9122.3827032671215</v>
      </c>
      <c r="BP35" s="56">
        <f>BP15*Annual!$R54/100</f>
        <v>9587.2843036425456</v>
      </c>
      <c r="BQ35" s="56">
        <f>BQ15*Annual!$R54/100</f>
        <v>9837.3060362449924</v>
      </c>
      <c r="BR35" s="56">
        <f>BR15*Annual!$S54/100</f>
        <v>9478.0791096525518</v>
      </c>
      <c r="BS35" s="56">
        <f>BS15*Annual!$S54/100</f>
        <v>10377.576619734322</v>
      </c>
      <c r="BT35" s="56">
        <f>BT15*Annual!$S54/100</f>
        <v>10830.600361698764</v>
      </c>
      <c r="BU35" s="56">
        <f>BU15*Annual!$S54/100</f>
        <v>10961.999983712907</v>
      </c>
      <c r="BV35" s="56">
        <f>BV15*Annual!$T54/100</f>
        <v>10786.158310981049</v>
      </c>
      <c r="BW35" s="56">
        <f>BW15*Annual!$T54/100</f>
        <v>11420.447735605834</v>
      </c>
      <c r="BX35" s="56">
        <f>BX15*Annual!$T54/100</f>
        <v>12167.087799831426</v>
      </c>
      <c r="BY35" s="56">
        <f>BY15*Annual!$T54/100</f>
        <v>12416.805747811459</v>
      </c>
      <c r="BZ35" s="56">
        <f>BZ15*Annual!$V54/100</f>
        <v>11779.045421548819</v>
      </c>
      <c r="CA35" s="56">
        <f>CA15*Annual!$U54/100</f>
        <v>12644.615724601874</v>
      </c>
      <c r="CB35" s="56">
        <f>CB15*Annual!$U54/100</f>
        <v>13310.619487345812</v>
      </c>
      <c r="CC35" s="56">
        <f>CC15*Annual!$U54/100</f>
        <v>13619.583583772639</v>
      </c>
      <c r="CD35" s="56">
        <f>CD15*Annual!$V54/100</f>
        <v>12581.928085048374</v>
      </c>
      <c r="CE35" s="56">
        <f>CE15*Annual!$V54/100</f>
        <v>13095.51862288884</v>
      </c>
      <c r="CF35" s="56">
        <f>CF15*Annual!$V54/100</f>
        <v>13536.814698575134</v>
      </c>
      <c r="CG35" s="56">
        <f>CG15*Annual!$V54/100</f>
        <v>14091.450641138139</v>
      </c>
      <c r="CH35" s="56">
        <f>CH15*Annual!$W54/100</f>
        <v>12915.556616674377</v>
      </c>
    </row>
    <row r="36" spans="1:91" x14ac:dyDescent="0.2">
      <c r="A36" s="60" t="s">
        <v>10</v>
      </c>
      <c r="B36" s="55">
        <f>B16*Annual!$B55/100</f>
        <v>1712.0997546997705</v>
      </c>
      <c r="C36" s="56">
        <f>C16*Annual!$B55/100</f>
        <v>1699.7076965853191</v>
      </c>
      <c r="D36" s="56">
        <f>D16*Annual!$B55/100</f>
        <v>1765.5519838549919</v>
      </c>
      <c r="E36" s="56">
        <f>E16*Annual!$B55/100</f>
        <v>1728.128213224797</v>
      </c>
      <c r="F36" s="56">
        <f>F16*Annual!$C55/100</f>
        <v>1927.3542533398534</v>
      </c>
      <c r="G36" s="56">
        <f>G16*Annual!$C55/100</f>
        <v>1951.6078151453191</v>
      </c>
      <c r="H36" s="56">
        <f>H16*Annual!$C55/100</f>
        <v>2024.3821261582364</v>
      </c>
      <c r="I36" s="56">
        <f>I16*Annual!$C55/100</f>
        <v>1974.2276679280458</v>
      </c>
      <c r="J36" s="56">
        <f>J16*Annual!$D55/100</f>
        <v>2196.7993663353095</v>
      </c>
      <c r="K36" s="56">
        <f>K16*Annual!$D55/100</f>
        <v>2276.9013163053351</v>
      </c>
      <c r="L36" s="56">
        <f>L16*Annual!$D55/100</f>
        <v>2390.2069476690272</v>
      </c>
      <c r="M36" s="56">
        <f>M16*Annual!$D55/100</f>
        <v>2342.7394266563324</v>
      </c>
      <c r="N36" s="56">
        <f>N16*Annual!$E55/100</f>
        <v>2454.9993258326003</v>
      </c>
      <c r="O36" s="56">
        <f>O16*Annual!$E55/100</f>
        <v>2522.9083302928834</v>
      </c>
      <c r="P36" s="56">
        <f>P16*Annual!$E55/100</f>
        <v>2486.0133818333952</v>
      </c>
      <c r="Q36" s="56">
        <f>Q16*Annual!$E55/100</f>
        <v>2512.6208676252481</v>
      </c>
      <c r="R36" s="56">
        <f>R16*Annual!$F55/100</f>
        <v>2850.783755280765</v>
      </c>
      <c r="S36" s="56">
        <f>S16*Annual!$F55/100</f>
        <v>2835.6046360001492</v>
      </c>
      <c r="T36" s="56">
        <f>T16*Annual!$F55/100</f>
        <v>3059.2748434235486</v>
      </c>
      <c r="U36" s="56">
        <f>U16*Annual!$F55/100</f>
        <v>3107.001935134891</v>
      </c>
      <c r="V36" s="56">
        <f>V16*Annual!$G55/100</f>
        <v>2997.5635933301023</v>
      </c>
      <c r="W36" s="56">
        <f>W16*Annual!$G55/100</f>
        <v>3052.5396135285891</v>
      </c>
      <c r="X36" s="56">
        <f>X16*Annual!$G55/100</f>
        <v>3339.3054017979807</v>
      </c>
      <c r="Y36" s="56">
        <f>Y16*Annual!$G55/100</f>
        <v>3365.5738487469248</v>
      </c>
      <c r="Z36" s="56">
        <f>Z16*Annual!H55/100</f>
        <v>3359.1431819551781</v>
      </c>
      <c r="AA36" s="56">
        <f>AA16*Annual!H55/100</f>
        <v>3398.1759578895649</v>
      </c>
      <c r="AB36" s="56">
        <f>AB16*Annual!H55/100</f>
        <v>3515.775458861508</v>
      </c>
      <c r="AC36" s="56">
        <f>AC16*Annual!H55/100</f>
        <v>3588.5839130118979</v>
      </c>
      <c r="AD36" s="56">
        <f>AD16*Annual!$I55/100</f>
        <v>4192.5766847449831</v>
      </c>
      <c r="AE36" s="56">
        <f>AE16*Annual!$I55/100</f>
        <v>4210.3827409525684</v>
      </c>
      <c r="AF36" s="56">
        <f>AF16*Annual!$I55/100</f>
        <v>4481.3155225815126</v>
      </c>
      <c r="AG36" s="56">
        <f>AG16*Annual!$I55/100</f>
        <v>4750.9478763987445</v>
      </c>
      <c r="AH36" s="56">
        <f>AH16*Annual!$J55/100</f>
        <v>5066.5994586344441</v>
      </c>
      <c r="AI36" s="56">
        <f>AI16*Annual!$J55/100</f>
        <v>5022.9071000267213</v>
      </c>
      <c r="AJ36" s="56">
        <f>AJ16*Annual!$J55/100</f>
        <v>4954.7550840790536</v>
      </c>
      <c r="AK36" s="56">
        <f>AK16*Annual!$J55/100</f>
        <v>4862.0757816011565</v>
      </c>
      <c r="AL36" s="56">
        <f>AL16*Annual!$K55/100</f>
        <v>5554.1546708496971</v>
      </c>
      <c r="AM36" s="56">
        <f>AM16*Annual!$K55/100</f>
        <v>5398.489996190172</v>
      </c>
      <c r="AN36" s="56">
        <f>AN16*Annual!$K55/100</f>
        <v>5546.0783446330533</v>
      </c>
      <c r="AO36" s="56">
        <f>AO16*Annual!$K55/100</f>
        <v>5593.739090377343</v>
      </c>
      <c r="AP36" s="56">
        <f>AP16*Annual!$L55/100</f>
        <v>6497.6632479905802</v>
      </c>
      <c r="AQ36" s="56">
        <f>AQ16*Annual!$L55/100</f>
        <v>6588.3365610369938</v>
      </c>
      <c r="AR36" s="56">
        <f>AR16*Annual!$L55/100</f>
        <v>6548.4280317203702</v>
      </c>
      <c r="AS36" s="56">
        <f>AS16*Annual!$L55/100</f>
        <v>6538.0217351012689</v>
      </c>
      <c r="AT36" s="56">
        <f>AT16*Annual!$M55/100</f>
        <v>7036.3416665349805</v>
      </c>
      <c r="AU36" s="56">
        <f>AU16*Annual!$M55/100</f>
        <v>7078.9149765410057</v>
      </c>
      <c r="AV36" s="56">
        <f>AV16*Annual!$M55/100</f>
        <v>7490.8675463993013</v>
      </c>
      <c r="AW36" s="56">
        <f>AW16*Annual!$M55/100</f>
        <v>7487.9810387615453</v>
      </c>
      <c r="AX36" s="56">
        <f>AX16*Annual!$N55/100</f>
        <v>8840.4428426894519</v>
      </c>
      <c r="AY36" s="56">
        <f>AY16*Annual!$N55/100</f>
        <v>8533.5433988522382</v>
      </c>
      <c r="AZ36" s="56">
        <f>AZ16*Annual!$N55/100</f>
        <v>9000.6510773941227</v>
      </c>
      <c r="BA36" s="56">
        <f>BA16*Annual!$N55/100</f>
        <v>9286.386797743884</v>
      </c>
      <c r="BB36" s="56">
        <f>BB16*Annual!$O55/100</f>
        <v>9404.921445794489</v>
      </c>
      <c r="BC36" s="56">
        <f>BC16*Annual!$O55/100</f>
        <v>8937.6095572688937</v>
      </c>
      <c r="BD36" s="56">
        <f>BD16*Annual!$O55/100</f>
        <v>9270.2426863168093</v>
      </c>
      <c r="BE36" s="56">
        <f>BE16*Annual!$O55/100</f>
        <v>9359.2572499476955</v>
      </c>
      <c r="BF36" s="56">
        <f>BF16*Annual!P55/100</f>
        <v>10576.533017819467</v>
      </c>
      <c r="BG36" s="56">
        <f>BG16*Annual!P55/100</f>
        <v>10210.89050725133</v>
      </c>
      <c r="BH36" s="56">
        <f>BH16*Annual!P55/100</f>
        <v>10077.425770304659</v>
      </c>
      <c r="BI36" s="56">
        <f>BI16*Annual!P55/100</f>
        <v>10709.164351506355</v>
      </c>
      <c r="BJ36" s="56">
        <f>BJ16*Annual!Q55/100</f>
        <v>11256.838704214315</v>
      </c>
      <c r="BK36" s="56">
        <f>BK16*Annual!Q55/100</f>
        <v>10830.963624458904</v>
      </c>
      <c r="BL36" s="56">
        <f>BL16*Annual!Q55/100</f>
        <v>10805.440835029603</v>
      </c>
      <c r="BM36" s="56">
        <f>BM16*Annual!Q55/100</f>
        <v>11305.369283394819</v>
      </c>
      <c r="BN36" s="56">
        <f>BN16*Annual!$R55/100</f>
        <v>11856.623755007833</v>
      </c>
      <c r="BO36" s="56">
        <f>BO16*Annual!$R55/100</f>
        <v>11548.106504818841</v>
      </c>
      <c r="BP36" s="56">
        <f>BP16*Annual!$R55/100</f>
        <v>11540.184139000761</v>
      </c>
      <c r="BQ36" s="56">
        <f>BQ16*Annual!$R55/100</f>
        <v>12057.531740716717</v>
      </c>
      <c r="BR36" s="56">
        <f>BR16*Annual!$S55/100</f>
        <v>12245.419097399317</v>
      </c>
      <c r="BS36" s="56">
        <f>BS16*Annual!$S55/100</f>
        <v>12129.916641615097</v>
      </c>
      <c r="BT36" s="56">
        <f>BT16*Annual!$S55/100</f>
        <v>12252.774215498437</v>
      </c>
      <c r="BU36" s="56">
        <f>BU16*Annual!$S55/100</f>
        <v>13091.884488050302</v>
      </c>
      <c r="BV36" s="56">
        <f>BV16*Annual!$T55/100</f>
        <v>13057.853399750578</v>
      </c>
      <c r="BW36" s="56">
        <f>BW16*Annual!$T55/100</f>
        <v>13137.429146198221</v>
      </c>
      <c r="BX36" s="56">
        <f>BX16*Annual!$T55/100</f>
        <v>12800.324816235547</v>
      </c>
      <c r="BY36" s="56">
        <f>BY16*Annual!$T55/100</f>
        <v>13141.429145638847</v>
      </c>
      <c r="BZ36" s="56">
        <f>BZ16*Annual!$V55/100</f>
        <v>14034.006759651482</v>
      </c>
      <c r="CA36" s="56">
        <f>CA16*Annual!$U55/100</f>
        <v>12990.195673773869</v>
      </c>
      <c r="CB36" s="56">
        <f>CB16*Annual!$U55/100</f>
        <v>13620.787139398659</v>
      </c>
      <c r="CC36" s="56">
        <f>CC16*Annual!$U55/100</f>
        <v>14039.891869149415</v>
      </c>
      <c r="CD36" s="56">
        <f>CD16*Annual!$V55/100</f>
        <v>14668.112675392416</v>
      </c>
      <c r="CE36" s="56">
        <f>CE16*Annual!$V55/100</f>
        <v>13877.556623763161</v>
      </c>
      <c r="CF36" s="56">
        <f>CF16*Annual!$V55/100</f>
        <v>14477.656243913059</v>
      </c>
      <c r="CG36" s="56">
        <f>CG16*Annual!$V55/100</f>
        <v>14413.856037050638</v>
      </c>
      <c r="CH36" s="56">
        <f>CH16*Annual!$W55/100</f>
        <v>15314.124609021661</v>
      </c>
    </row>
    <row r="37" spans="1:91" x14ac:dyDescent="0.2">
      <c r="A37" s="60" t="s">
        <v>11</v>
      </c>
      <c r="B37" s="55">
        <f>B17*Annual!$B56/100</f>
        <v>354.44040235921051</v>
      </c>
      <c r="C37" s="56">
        <f>C17*Annual!$B56/100</f>
        <v>370.39362268669873</v>
      </c>
      <c r="D37" s="56">
        <f>D17*Annual!$B56/100</f>
        <v>390.53083147570919</v>
      </c>
      <c r="E37" s="56">
        <f>E17*Annual!$B56/100</f>
        <v>389.36042366183136</v>
      </c>
      <c r="F37" s="56">
        <f>F17*Annual!$C56/100</f>
        <v>403.84499517868244</v>
      </c>
      <c r="G37" s="56">
        <f>G17*Annual!$C56/100</f>
        <v>424.31203458073435</v>
      </c>
      <c r="H37" s="56">
        <f>H17*Annual!$C56/100</f>
        <v>445.10024845878246</v>
      </c>
      <c r="I37" s="56">
        <f>I17*Annual!$C56/100</f>
        <v>444.17715442216644</v>
      </c>
      <c r="J37" s="56">
        <f>J17*Annual!$D56/100</f>
        <v>445.21540873513453</v>
      </c>
      <c r="K37" s="56">
        <f>K17*Annual!$D56/100</f>
        <v>466.49680790598904</v>
      </c>
      <c r="L37" s="56">
        <f>L17*Annual!$D56/100</f>
        <v>488.54668844142202</v>
      </c>
      <c r="M37" s="56">
        <f>M17*Annual!$D56/100</f>
        <v>486.37879473983099</v>
      </c>
      <c r="N37" s="56">
        <f>N17*Annual!$E56/100</f>
        <v>517.48849018974852</v>
      </c>
      <c r="O37" s="56">
        <f>O17*Annual!$E56/100</f>
        <v>528.46257102044922</v>
      </c>
      <c r="P37" s="56">
        <f>P17*Annual!$E56/100</f>
        <v>553.78630225116615</v>
      </c>
      <c r="Q37" s="56">
        <f>Q17*Annual!$E56/100</f>
        <v>544.73350682936052</v>
      </c>
      <c r="R37" s="56">
        <f>R17*Annual!$F56/100</f>
        <v>576.93567770225093</v>
      </c>
      <c r="S37" s="56">
        <f>S17*Annual!$F56/100</f>
        <v>594.56813547803631</v>
      </c>
      <c r="T37" s="56">
        <f>T17*Annual!$F56/100</f>
        <v>643.2174726228975</v>
      </c>
      <c r="U37" s="56">
        <f>U17*Annual!$F56/100</f>
        <v>632.74616927203897</v>
      </c>
      <c r="V37" s="56">
        <f>V17*Annual!$G56/100</f>
        <v>691.58441758689821</v>
      </c>
      <c r="W37" s="56">
        <f>W17*Annual!$G56/100</f>
        <v>725.32068414106334</v>
      </c>
      <c r="X37" s="56">
        <f>X17*Annual!$G56/100</f>
        <v>767.09379953035534</v>
      </c>
      <c r="Y37" s="56">
        <f>Y17*Annual!$G56/100</f>
        <v>754.59770697328349</v>
      </c>
      <c r="Z37" s="56">
        <f>Z17*Annual!H56/100</f>
        <v>803.53205195029307</v>
      </c>
      <c r="AA37" s="56">
        <f>AA17*Annual!H56/100</f>
        <v>792.51143810912254</v>
      </c>
      <c r="AB37" s="56">
        <f>AB17*Annual!H56/100</f>
        <v>801.32513728428614</v>
      </c>
      <c r="AC37" s="56">
        <f>AC17*Annual!H56/100</f>
        <v>800.57543606596164</v>
      </c>
      <c r="AD37" s="56">
        <f>AD17*Annual!$I56/100</f>
        <v>934.59948048801903</v>
      </c>
      <c r="AE37" s="56">
        <f>AE17*Annual!$I56/100</f>
        <v>943.36739855461553</v>
      </c>
      <c r="AF37" s="56">
        <f>AF17*Annual!$I56/100</f>
        <v>976.66153636814443</v>
      </c>
      <c r="AG37" s="56">
        <f>AG17*Annual!$I56/100</f>
        <v>994.8514906842945</v>
      </c>
      <c r="AH37" s="56">
        <f>AH17*Annual!$J56/100</f>
        <v>1113.9877967162738</v>
      </c>
      <c r="AI37" s="56">
        <f>AI17*Annual!$J56/100</f>
        <v>1109.2056124007938</v>
      </c>
      <c r="AJ37" s="56">
        <f>AJ17*Annual!$J56/100</f>
        <v>1119.5805960985549</v>
      </c>
      <c r="AK37" s="56">
        <f>AK17*Annual!$J56/100</f>
        <v>1126.7891918754167</v>
      </c>
      <c r="AL37" s="56">
        <f>AL17*Annual!$K56/100</f>
        <v>1168.6886474706546</v>
      </c>
      <c r="AM37" s="56">
        <f>AM17*Annual!$K56/100</f>
        <v>1220.2908509573647</v>
      </c>
      <c r="AN37" s="56">
        <f>AN17*Annual!$K56/100</f>
        <v>1252.2927790673746</v>
      </c>
      <c r="AO37" s="56">
        <f>AO17*Annual!$K56/100</f>
        <v>1270.9808776498301</v>
      </c>
      <c r="AP37" s="56">
        <f>AP17*Annual!$L56/100</f>
        <v>1288.3121774702986</v>
      </c>
      <c r="AQ37" s="56">
        <f>AQ17*Annual!$L56/100</f>
        <v>1323.291713169695</v>
      </c>
      <c r="AR37" s="56">
        <f>AR17*Annual!$L56/100</f>
        <v>1372.8722395379791</v>
      </c>
      <c r="AS37" s="56">
        <f>AS17*Annual!$L56/100</f>
        <v>1425.5332322080681</v>
      </c>
      <c r="AT37" s="56">
        <f>AT17*Annual!$M56/100</f>
        <v>1485.9376311245608</v>
      </c>
      <c r="AU37" s="56">
        <f>AU17*Annual!$M56/100</f>
        <v>1549.9211879051084</v>
      </c>
      <c r="AV37" s="56">
        <f>AV17*Annual!$M56/100</f>
        <v>1617.7788789793467</v>
      </c>
      <c r="AW37" s="56">
        <f>AW17*Annual!$M56/100</f>
        <v>1682.8994724195177</v>
      </c>
      <c r="AX37" s="56">
        <f>AX17*Annual!$N56/100</f>
        <v>1568.2674843512493</v>
      </c>
      <c r="AY37" s="56">
        <f>AY17*Annual!$N56/100</f>
        <v>1723.1358321692635</v>
      </c>
      <c r="AZ37" s="56">
        <f>AZ17*Annual!$N56/100</f>
        <v>1771.7677005478815</v>
      </c>
      <c r="BA37" s="56">
        <f>BA17*Annual!$N56/100</f>
        <v>1652.7465267766165</v>
      </c>
      <c r="BB37" s="56">
        <f>BB17*Annual!$O56/100</f>
        <v>1563.3855479991614</v>
      </c>
      <c r="BC37" s="56">
        <f>BC17*Annual!$O56/100</f>
        <v>1839.4469565704092</v>
      </c>
      <c r="BD37" s="56">
        <f>BD17*Annual!$O56/100</f>
        <v>1887.5619936230567</v>
      </c>
      <c r="BE37" s="56">
        <f>BE17*Annual!$O56/100</f>
        <v>1730.1284908406683</v>
      </c>
      <c r="BF37" s="56">
        <f>BF17*Annual!P56/100</f>
        <v>1862.0957739716041</v>
      </c>
      <c r="BG37" s="56">
        <f>BG17*Annual!P56/100</f>
        <v>2242.772952062518</v>
      </c>
      <c r="BH37" s="56">
        <f>BH17*Annual!P56/100</f>
        <v>2265.783700699581</v>
      </c>
      <c r="BI37" s="56">
        <f>BI17*Annual!P56/100</f>
        <v>2102.0303295047433</v>
      </c>
      <c r="BJ37" s="56">
        <f>BJ17*Annual!Q56/100</f>
        <v>2050.1605161020575</v>
      </c>
      <c r="BK37" s="56">
        <f>BK17*Annual!Q56/100</f>
        <v>2539.8585231622164</v>
      </c>
      <c r="BL37" s="56">
        <f>BL17*Annual!Q56/100</f>
        <v>2569.1816838688987</v>
      </c>
      <c r="BM37" s="56">
        <f>BM17*Annual!Q56/100</f>
        <v>2451.0158989195179</v>
      </c>
      <c r="BN37" s="56">
        <f>BN17*Annual!$R56/100</f>
        <v>2283.9695221108013</v>
      </c>
      <c r="BO37" s="56">
        <f>BO17*Annual!$R56/100</f>
        <v>2777.5685366785951</v>
      </c>
      <c r="BP37" s="56">
        <f>BP17*Annual!$R56/100</f>
        <v>2905.794480860839</v>
      </c>
      <c r="BQ37" s="56">
        <f>BQ17*Annual!$R56/100</f>
        <v>2994.8225228087699</v>
      </c>
      <c r="BR37" s="56">
        <f>BR17*Annual!$S56/100</f>
        <v>2537.0134027668814</v>
      </c>
      <c r="BS37" s="56">
        <f>BS17*Annual!$S56/100</f>
        <v>2926.8978752921275</v>
      </c>
      <c r="BT37" s="56">
        <f>BT17*Annual!$S56/100</f>
        <v>3067.0288670621458</v>
      </c>
      <c r="BU37" s="56">
        <f>BU17*Annual!$S56/100</f>
        <v>3042.944619515908</v>
      </c>
      <c r="BV37" s="56">
        <f>BV17*Annual!$T56/100</f>
        <v>2664.2406255260644</v>
      </c>
      <c r="BW37" s="56">
        <f>BW17*Annual!$T56/100</f>
        <v>2962.3779957863585</v>
      </c>
      <c r="BX37" s="56">
        <f>BX17*Annual!$T56/100</f>
        <v>3083.1906574623672</v>
      </c>
      <c r="BY37" s="56">
        <f>BY17*Annual!$T56/100</f>
        <v>3060.7340951038204</v>
      </c>
      <c r="BZ37" s="56">
        <f>BZ17*Annual!$V56/100</f>
        <v>2824.0163714729802</v>
      </c>
      <c r="CA37" s="56">
        <f>CA17*Annual!$U56/100</f>
        <v>3129.8330505515346</v>
      </c>
      <c r="CB37" s="56">
        <f>CB17*Annual!$U56/100</f>
        <v>3187.4354996454758</v>
      </c>
      <c r="CC37" s="56">
        <f>CC17*Annual!$U56/100</f>
        <v>3129.9403649561837</v>
      </c>
      <c r="CD37" s="56">
        <f>CD17*Annual!$V56/100</f>
        <v>3045.8318788378801</v>
      </c>
      <c r="CE37" s="56">
        <f>CE17*Annual!$V56/100</f>
        <v>3218.2589172878111</v>
      </c>
      <c r="CF37" s="56">
        <f>CF17*Annual!$V56/100</f>
        <v>3372.3566639481014</v>
      </c>
      <c r="CG37" s="56">
        <f>CG17*Annual!$V56/100</f>
        <v>3331.0694491524537</v>
      </c>
      <c r="CH37" s="56">
        <f>CH17*Annual!$W56/100</f>
        <v>3179.1145304065703</v>
      </c>
    </row>
    <row r="38" spans="1:91" x14ac:dyDescent="0.2">
      <c r="A38" s="57" t="s">
        <v>12</v>
      </c>
      <c r="B38" s="58">
        <f>B18*Annual!$B57/100</f>
        <v>487.44704411013112</v>
      </c>
      <c r="C38" s="184">
        <f>C18*Annual!$B57/100</f>
        <v>501.97999522750041</v>
      </c>
      <c r="D38" s="184">
        <f>D18*Annual!$B57/100</f>
        <v>510.28453872313997</v>
      </c>
      <c r="E38" s="184">
        <f>E18*Annual!$B57/100</f>
        <v>519.33055931660454</v>
      </c>
      <c r="F38" s="184">
        <f>F18*Annual!$C57/100</f>
        <v>541.64042261119744</v>
      </c>
      <c r="G38" s="184">
        <f>G18*Annual!$C57/100</f>
        <v>562.93007334314495</v>
      </c>
      <c r="H38" s="184">
        <f>H18*Annual!$C57/100</f>
        <v>580.86018699150509</v>
      </c>
      <c r="I38" s="184">
        <f>I18*Annual!$C57/100</f>
        <v>593.39239274151669</v>
      </c>
      <c r="J38" s="184">
        <f>J18*Annual!$D57/100</f>
        <v>586.6431867882751</v>
      </c>
      <c r="K38" s="184">
        <f>K18*Annual!$D57/100</f>
        <v>600.96938472130557</v>
      </c>
      <c r="L38" s="184">
        <f>L18*Annual!$D57/100</f>
        <v>629.62178058736629</v>
      </c>
      <c r="M38" s="184">
        <f>M18*Annual!$D57/100</f>
        <v>633.86116568999785</v>
      </c>
      <c r="N38" s="184">
        <f>N18*Annual!$E57/100</f>
        <v>657.34494406829185</v>
      </c>
      <c r="O38" s="184">
        <f>O18*Annual!$E57/100</f>
        <v>691.12037508344713</v>
      </c>
      <c r="P38" s="184">
        <f>P18*Annual!$E57/100</f>
        <v>750.1147945899188</v>
      </c>
      <c r="Q38" s="184">
        <f>Q18*Annual!$E57/100</f>
        <v>756.86988079294986</v>
      </c>
      <c r="R38" s="184">
        <f>R18*Annual!$F57/100</f>
        <v>746.88016538118541</v>
      </c>
      <c r="S38" s="184">
        <f>S18*Annual!$F57/100</f>
        <v>762.66241109849477</v>
      </c>
      <c r="T38" s="184">
        <f>T18*Annual!$F57/100</f>
        <v>797.29567253370124</v>
      </c>
      <c r="U38" s="184">
        <f>U18*Annual!$F57/100</f>
        <v>809.42462063126311</v>
      </c>
      <c r="V38" s="184">
        <f>V18*Annual!$G57/100</f>
        <v>839.93809250367883</v>
      </c>
      <c r="W38" s="59">
        <f>W18*Annual!$G57/100</f>
        <v>868.91161801991507</v>
      </c>
      <c r="X38" s="59">
        <f>X18*Annual!$G57/100</f>
        <v>914.94569663200605</v>
      </c>
      <c r="Y38" s="59">
        <f>Y18*Annual!$G57/100</f>
        <v>940.38945254220323</v>
      </c>
      <c r="Z38" s="59">
        <f>Z18*Annual!H57/100</f>
        <v>990.30761343588063</v>
      </c>
      <c r="AA38" s="59">
        <f>AA18*Annual!H57/100</f>
        <v>994.95272404512741</v>
      </c>
      <c r="AB38" s="59">
        <f>AB18*Annual!H57/100</f>
        <v>1019.8265421462556</v>
      </c>
      <c r="AC38" s="59">
        <f>AC18*Annual!H57/100</f>
        <v>1064.0300140729594</v>
      </c>
      <c r="AD38" s="59">
        <f>AD18*Annual!$I57/100</f>
        <v>1148.1011210274221</v>
      </c>
      <c r="AE38" s="59">
        <f>AE18*Annual!$I57/100</f>
        <v>1157.6624055746902</v>
      </c>
      <c r="AF38" s="59">
        <f>AF18*Annual!$I57/100</f>
        <v>1186.0474690743922</v>
      </c>
      <c r="AG38" s="59">
        <f>AG18*Annual!$I57/100</f>
        <v>1216.3746684977582</v>
      </c>
      <c r="AH38" s="59">
        <f>AH18*Annual!$J57/100</f>
        <v>1189.2770172317144</v>
      </c>
      <c r="AI38" s="59">
        <f>AI18*Annual!$J57/100</f>
        <v>1187.7913495025055</v>
      </c>
      <c r="AJ38" s="59">
        <f>AJ18*Annual!$J57/100</f>
        <v>1192.0997859172112</v>
      </c>
      <c r="AK38" s="59">
        <f>AK18*Annual!$J57/100</f>
        <v>1195.2196881485499</v>
      </c>
      <c r="AL38" s="59">
        <f>AL18*Annual!$K57/100</f>
        <v>1202.7891222689225</v>
      </c>
      <c r="AM38" s="59">
        <f>AM18*Annual!$K57/100</f>
        <v>1206.0395043706196</v>
      </c>
      <c r="AN38" s="59">
        <f>AN18*Annual!$K57/100</f>
        <v>1238.8388146695634</v>
      </c>
      <c r="AO38" s="59">
        <f>AO18*Annual!$K57/100</f>
        <v>1262.034723304402</v>
      </c>
      <c r="AP38" s="59">
        <f>AP18*Annual!$L57/100</f>
        <v>1279.6510555086716</v>
      </c>
      <c r="AQ38" s="59">
        <f>AQ18*Annual!$L57/100</f>
        <v>1306.8871219301402</v>
      </c>
      <c r="AR38" s="59">
        <f>AR18*Annual!$L57/100</f>
        <v>1349.9615530640931</v>
      </c>
      <c r="AS38" s="59">
        <f>AS18*Annual!$L57/100</f>
        <v>1377.4936636857951</v>
      </c>
      <c r="AT38" s="59">
        <f>AT18*Annual!$M57/100</f>
        <v>1401.98542074992</v>
      </c>
      <c r="AU38" s="59">
        <f>AU18*Annual!$M57/100</f>
        <v>1434.3764754122508</v>
      </c>
      <c r="AV38" s="59">
        <f>AV18*Annual!$M57/100</f>
        <v>1496.052593193949</v>
      </c>
      <c r="AW38" s="59">
        <f>AW18*Annual!$M57/100</f>
        <v>1537.0221006892255</v>
      </c>
      <c r="AX38" s="59">
        <f>AX18*Annual!$N57/100</f>
        <v>1559.8018548309583</v>
      </c>
      <c r="AY38" s="59">
        <f>AY18*Annual!$N57/100</f>
        <v>1626.2458246858851</v>
      </c>
      <c r="AZ38" s="59">
        <f>AZ18*Annual!$N57/100</f>
        <v>1694.3212313006431</v>
      </c>
      <c r="BA38" s="59">
        <f>BA18*Annual!$N57/100</f>
        <v>1722.5005935159027</v>
      </c>
      <c r="BB38" s="59">
        <f>BB18*Annual!$O57/100</f>
        <v>1782.9550837246995</v>
      </c>
      <c r="BC38" s="59">
        <f>BC18*Annual!$O57/100</f>
        <v>1908.0643363571944</v>
      </c>
      <c r="BD38" s="59">
        <f>BD18*Annual!$O57/100</f>
        <v>2019.091386382951</v>
      </c>
      <c r="BE38" s="59">
        <f>BE18*Annual!$O57/100</f>
        <v>2054.9639446022206</v>
      </c>
      <c r="BF38" s="184">
        <f>BF18*Annual!P57/100</f>
        <v>2042.6324938378066</v>
      </c>
      <c r="BG38" s="59">
        <f>BG18*Annual!P57/100</f>
        <v>2011.6228191656121</v>
      </c>
      <c r="BH38" s="59">
        <f>BH18*Annual!P57/100</f>
        <v>2037.8846010650304</v>
      </c>
      <c r="BI38" s="59">
        <f>BI18*Annual!P57/100</f>
        <v>2079.4286628268219</v>
      </c>
      <c r="BJ38" s="56">
        <f>BJ18*Annual!Q57/100</f>
        <v>2117.0493144397115</v>
      </c>
      <c r="BK38" s="56">
        <f>BK18*Annual!Q57/100</f>
        <v>2128.9982311290846</v>
      </c>
      <c r="BL38" s="56">
        <f>BL18*Annual!Q57/100</f>
        <v>2160.2147759800746</v>
      </c>
      <c r="BM38" s="56">
        <f>BM18*Annual!Q57/100</f>
        <v>2155.285847845706</v>
      </c>
      <c r="BN38" s="56">
        <f>BN18*Annual!$R57/100</f>
        <v>2201.3432364123059</v>
      </c>
      <c r="BO38" s="56">
        <f>BO18*Annual!$R57/100</f>
        <v>2228.4727274395477</v>
      </c>
      <c r="BP38" s="56">
        <f>BP18*Annual!$R57/100</f>
        <v>2283.1764552485679</v>
      </c>
      <c r="BQ38" s="56">
        <f>BQ18*Annual!$R57/100</f>
        <v>2353.8910302212016</v>
      </c>
      <c r="BR38" s="56">
        <f>BR18*Annual!$S57/100</f>
        <v>2394.9657969523496</v>
      </c>
      <c r="BS38" s="56">
        <f>BS18*Annual!$S57/100</f>
        <v>2431.0283008970405</v>
      </c>
      <c r="BT38" s="56">
        <f>BT18*Annual!$S57/100</f>
        <v>2491.5776902362745</v>
      </c>
      <c r="BU38" s="56">
        <f>BU18*Annual!$S57/100</f>
        <v>2528.0854102790458</v>
      </c>
      <c r="BV38" s="56">
        <f>BV18*Annual!$T57/100</f>
        <v>2601.6734416388963</v>
      </c>
      <c r="BW38" s="56">
        <f>BW18*Annual!$T57/100</f>
        <v>2680.0755635032478</v>
      </c>
      <c r="BX38" s="56">
        <f>BX18*Annual!$T57/100</f>
        <v>2777.0387937635178</v>
      </c>
      <c r="BY38" s="56">
        <f>BY18*Annual!$T57/100</f>
        <v>2820.8430095778817</v>
      </c>
      <c r="BZ38" s="56">
        <f>BZ18*Annual!$V57/100</f>
        <v>2897.328277237933</v>
      </c>
      <c r="CA38" s="56">
        <f>CA18*Annual!$U57/100</f>
        <v>2943.0380959827799</v>
      </c>
      <c r="CB38" s="56">
        <f>CB18*Annual!$U57/100</f>
        <v>3006.6039167882236</v>
      </c>
      <c r="CC38" s="56">
        <f>CC18*Annual!$U57/100</f>
        <v>3010.4653918838794</v>
      </c>
      <c r="CD38" s="56">
        <f>CD18*Annual!$V57/100</f>
        <v>3039.3570862339052</v>
      </c>
      <c r="CE38" s="56">
        <f>CE18*Annual!$V57/100</f>
        <v>3047.5281997221696</v>
      </c>
      <c r="CF38" s="56">
        <f>CF18*Annual!$V57/100</f>
        <v>3176.6317928367102</v>
      </c>
      <c r="CG38" s="56">
        <f>CG18*Annual!$V57/100</f>
        <v>3195.2025053100288</v>
      </c>
      <c r="CH38" s="56">
        <f>CH18*Annual!$W57/100</f>
        <v>3296.3877625176619</v>
      </c>
    </row>
    <row r="39" spans="1:91" hidden="1" x14ac:dyDescent="0.2">
      <c r="A39" s="53" t="str">
        <f>A21</f>
        <v>SA - Annual Gross Operating Surplus</v>
      </c>
      <c r="B39" s="38">
        <f t="shared" ref="B39:AG39" si="43">B33+B29+B26</f>
        <v>9379.9618498133023</v>
      </c>
      <c r="C39" s="39">
        <f t="shared" si="43"/>
        <v>10178.92669914935</v>
      </c>
      <c r="D39" s="39">
        <f t="shared" si="43"/>
        <v>10926.215506265318</v>
      </c>
      <c r="E39" s="39">
        <f t="shared" si="43"/>
        <v>10426.181021736107</v>
      </c>
      <c r="F39" s="39">
        <f t="shared" si="43"/>
        <v>10571.353267396133</v>
      </c>
      <c r="G39" s="39">
        <f t="shared" si="43"/>
        <v>12065.115903752196</v>
      </c>
      <c r="H39" s="39">
        <f t="shared" si="43"/>
        <v>11991.778090050515</v>
      </c>
      <c r="I39" s="39">
        <f t="shared" si="43"/>
        <v>11578.194140815012</v>
      </c>
      <c r="J39" s="39">
        <f t="shared" si="43"/>
        <v>11829.709878595359</v>
      </c>
      <c r="K39" s="39">
        <f t="shared" si="43"/>
        <v>13550.381487360475</v>
      </c>
      <c r="L39" s="39">
        <f t="shared" si="43"/>
        <v>13370.09799082465</v>
      </c>
      <c r="M39" s="39">
        <f t="shared" si="43"/>
        <v>12562.767584640194</v>
      </c>
      <c r="N39" s="39">
        <f t="shared" si="43"/>
        <v>12700.875592087123</v>
      </c>
      <c r="O39" s="39">
        <f t="shared" si="43"/>
        <v>14268.093209581581</v>
      </c>
      <c r="P39" s="39">
        <f t="shared" si="43"/>
        <v>13872.552313667984</v>
      </c>
      <c r="Q39" s="39">
        <f t="shared" si="43"/>
        <v>12660.922764140043</v>
      </c>
      <c r="R39" s="39">
        <f t="shared" si="43"/>
        <v>13200.323979737452</v>
      </c>
      <c r="S39" s="39">
        <f t="shared" si="43"/>
        <v>14826.934331815592</v>
      </c>
      <c r="T39" s="39">
        <f t="shared" si="43"/>
        <v>15322.638701246899</v>
      </c>
      <c r="U39" s="39">
        <f t="shared" si="43"/>
        <v>14602.122947469394</v>
      </c>
      <c r="V39" s="39">
        <f t="shared" si="43"/>
        <v>15123.252881320272</v>
      </c>
      <c r="W39" s="39">
        <f t="shared" si="43"/>
        <v>16802.490840920829</v>
      </c>
      <c r="X39" s="39">
        <f t="shared" si="43"/>
        <v>18360.470608516731</v>
      </c>
      <c r="Y39" s="39">
        <f t="shared" si="43"/>
        <v>17352.476740839877</v>
      </c>
      <c r="Z39" s="39">
        <f t="shared" si="43"/>
        <v>18047.00691330056</v>
      </c>
      <c r="AA39" s="39">
        <f t="shared" si="43"/>
        <v>19989.577483659697</v>
      </c>
      <c r="AB39" s="39">
        <f t="shared" si="43"/>
        <v>20028.728696995757</v>
      </c>
      <c r="AC39" s="39">
        <f t="shared" si="43"/>
        <v>19729.736523171952</v>
      </c>
      <c r="AD39" s="39">
        <f t="shared" si="43"/>
        <v>20813.249649834637</v>
      </c>
      <c r="AE39" s="39">
        <f t="shared" si="43"/>
        <v>23838.800526378549</v>
      </c>
      <c r="AF39" s="39">
        <f t="shared" si="43"/>
        <v>24303.028000046426</v>
      </c>
      <c r="AG39" s="39">
        <f t="shared" si="43"/>
        <v>23980.812578644673</v>
      </c>
      <c r="AH39" s="39">
        <f t="shared" ref="AH39:BM39" si="44">AH33+AH29+AH26</f>
        <v>24244.05365055595</v>
      </c>
      <c r="AI39" s="39">
        <f t="shared" si="44"/>
        <v>26378.38395812783</v>
      </c>
      <c r="AJ39" s="39">
        <f t="shared" si="44"/>
        <v>26265.908701840115</v>
      </c>
      <c r="AK39" s="39">
        <f t="shared" si="44"/>
        <v>25299.339348741632</v>
      </c>
      <c r="AL39" s="39">
        <f t="shared" si="44"/>
        <v>26334.294143629166</v>
      </c>
      <c r="AM39" s="39">
        <f t="shared" si="44"/>
        <v>28589.934636633374</v>
      </c>
      <c r="AN39" s="39">
        <f t="shared" si="44"/>
        <v>29683.853002889915</v>
      </c>
      <c r="AO39" s="39">
        <f t="shared" si="44"/>
        <v>28286.410837478892</v>
      </c>
      <c r="AP39" s="39">
        <f t="shared" si="44"/>
        <v>28914.924014524426</v>
      </c>
      <c r="AQ39" s="39">
        <f t="shared" si="44"/>
        <v>31156.568732768243</v>
      </c>
      <c r="AR39" s="39">
        <f t="shared" si="44"/>
        <v>32559.717309429281</v>
      </c>
      <c r="AS39" s="39">
        <f t="shared" si="44"/>
        <v>31325.64752588651</v>
      </c>
      <c r="AT39" s="39">
        <f t="shared" si="44"/>
        <v>31409.572547105057</v>
      </c>
      <c r="AU39" s="39">
        <f t="shared" si="44"/>
        <v>33858.497791269052</v>
      </c>
      <c r="AV39" s="39">
        <f t="shared" si="44"/>
        <v>36822.24902076841</v>
      </c>
      <c r="AW39" s="39">
        <f t="shared" si="44"/>
        <v>34990.977246152681</v>
      </c>
      <c r="AX39" s="39">
        <f t="shared" si="44"/>
        <v>37347.800253571259</v>
      </c>
      <c r="AY39" s="39">
        <f t="shared" si="44"/>
        <v>39579.242848577203</v>
      </c>
      <c r="AZ39" s="39">
        <f t="shared" si="44"/>
        <v>41527.48784810838</v>
      </c>
      <c r="BA39" s="39">
        <f t="shared" si="44"/>
        <v>39701.091319140214</v>
      </c>
      <c r="BB39" s="39">
        <f t="shared" si="44"/>
        <v>41339.822902864238</v>
      </c>
      <c r="BC39" s="39">
        <f t="shared" si="44"/>
        <v>46126.765153224114</v>
      </c>
      <c r="BD39" s="39">
        <f t="shared" si="44"/>
        <v>47244.50229357327</v>
      </c>
      <c r="BE39" s="39">
        <f t="shared" si="44"/>
        <v>43258.089881261061</v>
      </c>
      <c r="BF39" s="39">
        <f t="shared" si="44"/>
        <v>44861.111296900039</v>
      </c>
      <c r="BG39" s="39">
        <f t="shared" si="44"/>
        <v>48709.842996517</v>
      </c>
      <c r="BH39" s="39">
        <f t="shared" si="44"/>
        <v>47627.230999934996</v>
      </c>
      <c r="BI39" s="39">
        <f t="shared" si="44"/>
        <v>45143.112236766035</v>
      </c>
      <c r="BJ39" s="166">
        <f t="shared" si="44"/>
        <v>47019.954693176885</v>
      </c>
      <c r="BK39" s="166">
        <f t="shared" si="44"/>
        <v>52777.992859577258</v>
      </c>
      <c r="BL39" s="166">
        <f t="shared" si="44"/>
        <v>50078.393592583561</v>
      </c>
      <c r="BM39" s="166">
        <f t="shared" si="44"/>
        <v>48027.497193975869</v>
      </c>
      <c r="BN39" s="166">
        <f t="shared" ref="BN39:CD39" si="45">BN33+BN29+BN26</f>
        <v>49552.504949367503</v>
      </c>
      <c r="BO39" s="166">
        <f t="shared" si="45"/>
        <v>56197.507286387452</v>
      </c>
      <c r="BP39" s="166">
        <f t="shared" si="45"/>
        <v>55482.307015808721</v>
      </c>
      <c r="BQ39" s="166">
        <f t="shared" si="45"/>
        <v>52592.09928516869</v>
      </c>
      <c r="BR39" s="166">
        <f t="shared" si="45"/>
        <v>53455.102932487913</v>
      </c>
      <c r="BS39" s="166">
        <f t="shared" si="45"/>
        <v>60670.504092945601</v>
      </c>
      <c r="BT39" s="166">
        <f t="shared" si="45"/>
        <v>58077.736377812696</v>
      </c>
      <c r="BU39" s="166">
        <f t="shared" si="45"/>
        <v>55386.951502526266</v>
      </c>
      <c r="BV39" s="166">
        <f t="shared" si="45"/>
        <v>57374.812452903832</v>
      </c>
      <c r="BW39" s="166">
        <f t="shared" si="45"/>
        <v>65686.281234236201</v>
      </c>
      <c r="BX39" s="166">
        <f t="shared" si="45"/>
        <v>63160.93839737495</v>
      </c>
      <c r="BY39" s="166">
        <f t="shared" si="45"/>
        <v>60154.874215805932</v>
      </c>
      <c r="BZ39" s="166">
        <f t="shared" si="45"/>
        <v>63764.341303803041</v>
      </c>
      <c r="CA39" s="166">
        <f t="shared" si="45"/>
        <v>70620.120770702459</v>
      </c>
      <c r="CB39" s="166">
        <f t="shared" si="45"/>
        <v>68205.960136861453</v>
      </c>
      <c r="CC39" s="166">
        <f t="shared" si="45"/>
        <v>63719.046472098293</v>
      </c>
      <c r="CD39" s="166">
        <f t="shared" si="45"/>
        <v>66237.039405194198</v>
      </c>
      <c r="CE39" s="166">
        <f t="shared" ref="CE39:CH39" si="46">CE33+CE29+CE26</f>
        <v>71993.76713835499</v>
      </c>
      <c r="CF39" s="166">
        <f t="shared" si="46"/>
        <v>68971.200449753669</v>
      </c>
      <c r="CG39" s="166">
        <f t="shared" si="46"/>
        <v>65064.553671632944</v>
      </c>
      <c r="CH39" s="166">
        <f t="shared" si="46"/>
        <v>69606.599042275207</v>
      </c>
    </row>
    <row r="40" spans="1:91" hidden="1" x14ac:dyDescent="0.2">
      <c r="A40" s="69"/>
      <c r="B40" s="55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56"/>
      <c r="BX40" s="56"/>
      <c r="BY40" s="56"/>
      <c r="BZ40" s="56"/>
      <c r="CA40" s="56"/>
      <c r="CB40" s="56"/>
      <c r="CC40" s="56"/>
      <c r="CD40" s="56"/>
      <c r="CE40" s="56"/>
      <c r="CF40" s="56"/>
      <c r="CG40" s="56"/>
      <c r="CH40" s="56"/>
    </row>
    <row r="41" spans="1:91" ht="17.25" customHeight="1" thickBot="1" x14ac:dyDescent="0.25">
      <c r="A41" s="70" t="s">
        <v>185</v>
      </c>
      <c r="B41" s="23">
        <f t="shared" ref="B41:AG41" si="47">B39+B40</f>
        <v>9379.9618498133023</v>
      </c>
      <c r="C41" s="24">
        <f t="shared" si="47"/>
        <v>10178.92669914935</v>
      </c>
      <c r="D41" s="24">
        <f t="shared" si="47"/>
        <v>10926.215506265318</v>
      </c>
      <c r="E41" s="24">
        <f t="shared" si="47"/>
        <v>10426.181021736107</v>
      </c>
      <c r="F41" s="24">
        <f t="shared" si="47"/>
        <v>10571.353267396133</v>
      </c>
      <c r="G41" s="24">
        <f t="shared" si="47"/>
        <v>12065.115903752196</v>
      </c>
      <c r="H41" s="24">
        <f t="shared" si="47"/>
        <v>11991.778090050515</v>
      </c>
      <c r="I41" s="24">
        <f t="shared" si="47"/>
        <v>11578.194140815012</v>
      </c>
      <c r="J41" s="24">
        <f t="shared" si="47"/>
        <v>11829.709878595359</v>
      </c>
      <c r="K41" s="24">
        <f t="shared" si="47"/>
        <v>13550.381487360475</v>
      </c>
      <c r="L41" s="24">
        <f t="shared" si="47"/>
        <v>13370.09799082465</v>
      </c>
      <c r="M41" s="24">
        <f t="shared" si="47"/>
        <v>12562.767584640194</v>
      </c>
      <c r="N41" s="24">
        <f t="shared" si="47"/>
        <v>12700.875592087123</v>
      </c>
      <c r="O41" s="24">
        <f t="shared" si="47"/>
        <v>14268.093209581581</v>
      </c>
      <c r="P41" s="24">
        <f t="shared" si="47"/>
        <v>13872.552313667984</v>
      </c>
      <c r="Q41" s="24">
        <f t="shared" si="47"/>
        <v>12660.922764140043</v>
      </c>
      <c r="R41" s="24">
        <f t="shared" si="47"/>
        <v>13200.323979737452</v>
      </c>
      <c r="S41" s="24">
        <f t="shared" si="47"/>
        <v>14826.934331815592</v>
      </c>
      <c r="T41" s="24">
        <f t="shared" si="47"/>
        <v>15322.638701246899</v>
      </c>
      <c r="U41" s="24">
        <f t="shared" si="47"/>
        <v>14602.122947469394</v>
      </c>
      <c r="V41" s="24">
        <f t="shared" si="47"/>
        <v>15123.252881320272</v>
      </c>
      <c r="W41" s="24">
        <f t="shared" si="47"/>
        <v>16802.490840920829</v>
      </c>
      <c r="X41" s="24">
        <f t="shared" si="47"/>
        <v>18360.470608516731</v>
      </c>
      <c r="Y41" s="24">
        <f t="shared" si="47"/>
        <v>17352.476740839877</v>
      </c>
      <c r="Z41" s="24">
        <f t="shared" si="47"/>
        <v>18047.00691330056</v>
      </c>
      <c r="AA41" s="24">
        <f t="shared" si="47"/>
        <v>19989.577483659697</v>
      </c>
      <c r="AB41" s="24">
        <f t="shared" si="47"/>
        <v>20028.728696995757</v>
      </c>
      <c r="AC41" s="24">
        <f t="shared" si="47"/>
        <v>19729.736523171952</v>
      </c>
      <c r="AD41" s="24">
        <f t="shared" si="47"/>
        <v>20813.249649834637</v>
      </c>
      <c r="AE41" s="24">
        <f t="shared" si="47"/>
        <v>23838.800526378549</v>
      </c>
      <c r="AF41" s="24">
        <f t="shared" si="47"/>
        <v>24303.028000046426</v>
      </c>
      <c r="AG41" s="24">
        <f t="shared" si="47"/>
        <v>23980.812578644673</v>
      </c>
      <c r="AH41" s="24">
        <f t="shared" ref="AH41:BM41" si="48">AH39+AH40</f>
        <v>24244.05365055595</v>
      </c>
      <c r="AI41" s="24">
        <f t="shared" si="48"/>
        <v>26378.38395812783</v>
      </c>
      <c r="AJ41" s="24">
        <f t="shared" si="48"/>
        <v>26265.908701840115</v>
      </c>
      <c r="AK41" s="24">
        <f t="shared" si="48"/>
        <v>25299.339348741632</v>
      </c>
      <c r="AL41" s="24">
        <f t="shared" si="48"/>
        <v>26334.294143629166</v>
      </c>
      <c r="AM41" s="24">
        <f t="shared" si="48"/>
        <v>28589.934636633374</v>
      </c>
      <c r="AN41" s="24">
        <f t="shared" si="48"/>
        <v>29683.853002889915</v>
      </c>
      <c r="AO41" s="24">
        <f t="shared" si="48"/>
        <v>28286.410837478892</v>
      </c>
      <c r="AP41" s="24">
        <f t="shared" si="48"/>
        <v>28914.924014524426</v>
      </c>
      <c r="AQ41" s="24">
        <f t="shared" si="48"/>
        <v>31156.568732768243</v>
      </c>
      <c r="AR41" s="24">
        <f t="shared" si="48"/>
        <v>32559.717309429281</v>
      </c>
      <c r="AS41" s="24">
        <f t="shared" si="48"/>
        <v>31325.64752588651</v>
      </c>
      <c r="AT41" s="24">
        <f t="shared" si="48"/>
        <v>31409.572547105057</v>
      </c>
      <c r="AU41" s="24">
        <f t="shared" si="48"/>
        <v>33858.497791269052</v>
      </c>
      <c r="AV41" s="24">
        <f t="shared" si="48"/>
        <v>36822.24902076841</v>
      </c>
      <c r="AW41" s="24">
        <f t="shared" si="48"/>
        <v>34990.977246152681</v>
      </c>
      <c r="AX41" s="24">
        <f t="shared" si="48"/>
        <v>37347.800253571259</v>
      </c>
      <c r="AY41" s="24">
        <f t="shared" si="48"/>
        <v>39579.242848577203</v>
      </c>
      <c r="AZ41" s="24">
        <f t="shared" si="48"/>
        <v>41527.48784810838</v>
      </c>
      <c r="BA41" s="24">
        <f t="shared" si="48"/>
        <v>39701.091319140214</v>
      </c>
      <c r="BB41" s="24">
        <f t="shared" si="48"/>
        <v>41339.822902864238</v>
      </c>
      <c r="BC41" s="24">
        <f t="shared" si="48"/>
        <v>46126.765153224114</v>
      </c>
      <c r="BD41" s="24">
        <f t="shared" si="48"/>
        <v>47244.50229357327</v>
      </c>
      <c r="BE41" s="24">
        <f t="shared" si="48"/>
        <v>43258.089881261061</v>
      </c>
      <c r="BF41" s="24">
        <f t="shared" si="48"/>
        <v>44861.111296900039</v>
      </c>
      <c r="BG41" s="24">
        <f t="shared" si="48"/>
        <v>48709.842996517</v>
      </c>
      <c r="BH41" s="24">
        <f t="shared" si="48"/>
        <v>47627.230999934996</v>
      </c>
      <c r="BI41" s="24">
        <f t="shared" si="48"/>
        <v>45143.112236766035</v>
      </c>
      <c r="BJ41" s="193">
        <f t="shared" si="48"/>
        <v>47019.954693176885</v>
      </c>
      <c r="BK41" s="193">
        <f t="shared" si="48"/>
        <v>52777.992859577258</v>
      </c>
      <c r="BL41" s="193">
        <f t="shared" si="48"/>
        <v>50078.393592583561</v>
      </c>
      <c r="BM41" s="193">
        <f t="shared" si="48"/>
        <v>48027.497193975869</v>
      </c>
      <c r="BN41" s="193">
        <f t="shared" ref="BN41:CD41" si="49">BN39+BN40</f>
        <v>49552.504949367503</v>
      </c>
      <c r="BO41" s="193">
        <f t="shared" si="49"/>
        <v>56197.507286387452</v>
      </c>
      <c r="BP41" s="193">
        <f t="shared" si="49"/>
        <v>55482.307015808721</v>
      </c>
      <c r="BQ41" s="193">
        <f t="shared" si="49"/>
        <v>52592.09928516869</v>
      </c>
      <c r="BR41" s="193">
        <f t="shared" si="49"/>
        <v>53455.102932487913</v>
      </c>
      <c r="BS41" s="193">
        <f t="shared" si="49"/>
        <v>60670.504092945601</v>
      </c>
      <c r="BT41" s="193">
        <f t="shared" si="49"/>
        <v>58077.736377812696</v>
      </c>
      <c r="BU41" s="193">
        <f t="shared" si="49"/>
        <v>55386.951502526266</v>
      </c>
      <c r="BV41" s="193">
        <f t="shared" si="49"/>
        <v>57374.812452903832</v>
      </c>
      <c r="BW41" s="193">
        <f t="shared" si="49"/>
        <v>65686.281234236201</v>
      </c>
      <c r="BX41" s="193">
        <f t="shared" si="49"/>
        <v>63160.93839737495</v>
      </c>
      <c r="BY41" s="193">
        <f t="shared" si="49"/>
        <v>60154.874215805932</v>
      </c>
      <c r="BZ41" s="193">
        <f t="shared" si="49"/>
        <v>63764.341303803041</v>
      </c>
      <c r="CA41" s="193">
        <f t="shared" si="49"/>
        <v>70620.120770702459</v>
      </c>
      <c r="CB41" s="193">
        <f t="shared" si="49"/>
        <v>68205.960136861453</v>
      </c>
      <c r="CC41" s="193">
        <f t="shared" si="49"/>
        <v>63719.046472098293</v>
      </c>
      <c r="CD41" s="193">
        <f t="shared" si="49"/>
        <v>66237.039405194198</v>
      </c>
      <c r="CE41" s="193">
        <f t="shared" ref="CE41" si="50">CE39+CE40</f>
        <v>71993.76713835499</v>
      </c>
      <c r="CF41" s="193">
        <f t="shared" ref="CF41:CH41" si="51">CF39+CF40</f>
        <v>68971.200449753669</v>
      </c>
      <c r="CG41" s="193">
        <f t="shared" si="51"/>
        <v>65064.553671632944</v>
      </c>
      <c r="CH41" s="193">
        <f t="shared" si="51"/>
        <v>69606.599042275207</v>
      </c>
      <c r="CI41" s="175"/>
      <c r="CJ41" s="175"/>
      <c r="CK41" s="175"/>
      <c r="CL41" s="175"/>
      <c r="CM41" s="175"/>
    </row>
    <row r="42" spans="1:91" x14ac:dyDescent="0.2">
      <c r="BA42" s="8"/>
      <c r="BG42" s="146"/>
      <c r="BH42" s="146"/>
      <c r="BI42" s="147"/>
      <c r="BJ42" s="147"/>
      <c r="BK42" s="147"/>
      <c r="BL42" s="147"/>
      <c r="BM42" s="147"/>
      <c r="BN42" s="147"/>
      <c r="BO42" s="147"/>
      <c r="BP42" s="147"/>
      <c r="CI42" s="175"/>
      <c r="CJ42" s="175"/>
      <c r="CK42" s="175"/>
      <c r="CL42" s="175"/>
      <c r="CM42" s="175"/>
    </row>
    <row r="43" spans="1:91" ht="18" x14ac:dyDescent="0.25">
      <c r="A43" s="209" t="str">
        <f>A3</f>
        <v>SA – Annual Gross Operating Surplus</v>
      </c>
      <c r="B43" s="215"/>
      <c r="C43" s="215"/>
      <c r="D43" s="215"/>
      <c r="E43" s="215"/>
      <c r="F43" s="215"/>
      <c r="G43" s="215"/>
      <c r="H43" s="215"/>
      <c r="I43" s="215"/>
      <c r="J43" s="215"/>
      <c r="K43" s="215"/>
      <c r="L43" s="215"/>
      <c r="M43" s="215"/>
      <c r="N43" s="215"/>
      <c r="O43" s="215"/>
      <c r="P43" s="215"/>
      <c r="Q43" s="215"/>
      <c r="R43" s="215"/>
      <c r="S43" s="215"/>
      <c r="T43" s="215"/>
      <c r="U43" s="215"/>
      <c r="V43" s="215"/>
      <c r="W43" s="215"/>
      <c r="X43" s="215"/>
      <c r="Y43" s="215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  <c r="BC43" s="216"/>
      <c r="BD43" s="216"/>
      <c r="BE43" s="216"/>
      <c r="BF43" s="216"/>
      <c r="BG43" s="216"/>
      <c r="BH43" s="216"/>
      <c r="BN43" s="8"/>
      <c r="CI43" s="175"/>
      <c r="CJ43" s="175"/>
      <c r="CK43" s="175"/>
      <c r="CL43" s="175"/>
      <c r="CM43" s="175"/>
    </row>
    <row r="44" spans="1:91" ht="13.5" thickBot="1" x14ac:dyDescent="0.25">
      <c r="A44" s="1" t="s">
        <v>28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CI44" s="175"/>
      <c r="CJ44" s="175"/>
      <c r="CK44" s="175"/>
      <c r="CL44" s="175"/>
      <c r="CM44" s="175"/>
    </row>
    <row r="45" spans="1:91" ht="13.5" thickBot="1" x14ac:dyDescent="0.25">
      <c r="A45" s="25" t="s">
        <v>23</v>
      </c>
      <c r="B45" s="133" t="str">
        <f t="shared" ref="B45:AG45" si="52">B25</f>
        <v>1995q1</v>
      </c>
      <c r="C45" s="132" t="str">
        <f t="shared" si="52"/>
        <v>1995q2</v>
      </c>
      <c r="D45" s="132" t="str">
        <f t="shared" si="52"/>
        <v>1995q3</v>
      </c>
      <c r="E45" s="132" t="str">
        <f t="shared" si="52"/>
        <v>1995q4</v>
      </c>
      <c r="F45" s="132" t="str">
        <f t="shared" si="52"/>
        <v>1996q1</v>
      </c>
      <c r="G45" s="132" t="str">
        <f t="shared" si="52"/>
        <v>1996q2</v>
      </c>
      <c r="H45" s="132" t="str">
        <f t="shared" si="52"/>
        <v>1996q3</v>
      </c>
      <c r="I45" s="132" t="str">
        <f t="shared" si="52"/>
        <v>1996q4</v>
      </c>
      <c r="J45" s="132" t="str">
        <f t="shared" si="52"/>
        <v>1997q1</v>
      </c>
      <c r="K45" s="132" t="str">
        <f t="shared" si="52"/>
        <v>1997q2</v>
      </c>
      <c r="L45" s="132" t="str">
        <f t="shared" si="52"/>
        <v>1997q3</v>
      </c>
      <c r="M45" s="132" t="str">
        <f t="shared" si="52"/>
        <v>1997q4</v>
      </c>
      <c r="N45" s="132" t="str">
        <f t="shared" si="52"/>
        <v>1998q1</v>
      </c>
      <c r="O45" s="132" t="str">
        <f t="shared" si="52"/>
        <v>1998q2</v>
      </c>
      <c r="P45" s="132" t="str">
        <f t="shared" si="52"/>
        <v>1998q3</v>
      </c>
      <c r="Q45" s="132" t="str">
        <f t="shared" si="52"/>
        <v>1998q4</v>
      </c>
      <c r="R45" s="132" t="str">
        <f t="shared" si="52"/>
        <v>1999q1</v>
      </c>
      <c r="S45" s="132" t="str">
        <f t="shared" si="52"/>
        <v>1999q2</v>
      </c>
      <c r="T45" s="132" t="str">
        <f t="shared" si="52"/>
        <v>1999q3</v>
      </c>
      <c r="U45" s="132" t="str">
        <f t="shared" si="52"/>
        <v>1999q4</v>
      </c>
      <c r="V45" s="132" t="str">
        <f t="shared" si="52"/>
        <v>2000q1</v>
      </c>
      <c r="W45" s="132" t="str">
        <f t="shared" si="52"/>
        <v>2000q2</v>
      </c>
      <c r="X45" s="132" t="str">
        <f t="shared" si="52"/>
        <v>2000q3</v>
      </c>
      <c r="Y45" s="132" t="str">
        <f t="shared" si="52"/>
        <v>2000q4</v>
      </c>
      <c r="Z45" s="132" t="str">
        <f t="shared" si="52"/>
        <v>2001q1</v>
      </c>
      <c r="AA45" s="132" t="str">
        <f t="shared" si="52"/>
        <v>2001q2</v>
      </c>
      <c r="AB45" s="132" t="str">
        <f t="shared" si="52"/>
        <v>2001q3</v>
      </c>
      <c r="AC45" s="132" t="str">
        <f t="shared" si="52"/>
        <v>2001q4</v>
      </c>
      <c r="AD45" s="132" t="str">
        <f t="shared" si="52"/>
        <v>2002q1</v>
      </c>
      <c r="AE45" s="132" t="str">
        <f t="shared" si="52"/>
        <v>2002q2</v>
      </c>
      <c r="AF45" s="132" t="str">
        <f t="shared" si="52"/>
        <v>2002q3</v>
      </c>
      <c r="AG45" s="132" t="str">
        <f t="shared" si="52"/>
        <v>2002q4</v>
      </c>
      <c r="AH45" s="132" t="str">
        <f t="shared" ref="AH45:BM45" si="53">AH25</f>
        <v>2003q1</v>
      </c>
      <c r="AI45" s="132" t="str">
        <f t="shared" si="53"/>
        <v>2003q2</v>
      </c>
      <c r="AJ45" s="132" t="str">
        <f t="shared" si="53"/>
        <v>2003q3</v>
      </c>
      <c r="AK45" s="132" t="str">
        <f t="shared" si="53"/>
        <v>2003q4</v>
      </c>
      <c r="AL45" s="132" t="str">
        <f t="shared" si="53"/>
        <v>2004q1</v>
      </c>
      <c r="AM45" s="132" t="str">
        <f t="shared" si="53"/>
        <v>2004q2</v>
      </c>
      <c r="AN45" s="132" t="str">
        <f t="shared" si="53"/>
        <v>2004q3</v>
      </c>
      <c r="AO45" s="132" t="str">
        <f t="shared" si="53"/>
        <v>2004q4</v>
      </c>
      <c r="AP45" s="132" t="str">
        <f t="shared" si="53"/>
        <v>2005q1</v>
      </c>
      <c r="AQ45" s="132" t="str">
        <f t="shared" si="53"/>
        <v>2005q2</v>
      </c>
      <c r="AR45" s="132" t="str">
        <f t="shared" si="53"/>
        <v>2005q3</v>
      </c>
      <c r="AS45" s="132" t="str">
        <f t="shared" si="53"/>
        <v>2005q4</v>
      </c>
      <c r="AT45" s="132" t="str">
        <f t="shared" si="53"/>
        <v>2006q1</v>
      </c>
      <c r="AU45" s="132" t="str">
        <f t="shared" si="53"/>
        <v>2006q2</v>
      </c>
      <c r="AV45" s="132" t="str">
        <f t="shared" si="53"/>
        <v>2006q3</v>
      </c>
      <c r="AW45" s="132" t="str">
        <f t="shared" si="53"/>
        <v>2006q4</v>
      </c>
      <c r="AX45" s="132" t="str">
        <f t="shared" si="53"/>
        <v>2007q1</v>
      </c>
      <c r="AY45" s="132" t="str">
        <f t="shared" si="53"/>
        <v>2007q2</v>
      </c>
      <c r="AZ45" s="132" t="str">
        <f t="shared" si="53"/>
        <v>2007q3</v>
      </c>
      <c r="BA45" s="132" t="str">
        <f t="shared" si="53"/>
        <v>2007q4</v>
      </c>
      <c r="BB45" s="132" t="str">
        <f t="shared" si="53"/>
        <v>2008q1</v>
      </c>
      <c r="BC45" s="132" t="str">
        <f t="shared" si="53"/>
        <v>2008q2</v>
      </c>
      <c r="BD45" s="132" t="str">
        <f t="shared" si="53"/>
        <v>2008q3</v>
      </c>
      <c r="BE45" s="132" t="str">
        <f t="shared" si="53"/>
        <v>2008q4</v>
      </c>
      <c r="BF45" s="132" t="str">
        <f t="shared" si="53"/>
        <v>2009q1</v>
      </c>
      <c r="BG45" s="132" t="str">
        <f t="shared" si="53"/>
        <v>2009q2</v>
      </c>
      <c r="BH45" s="132" t="str">
        <f t="shared" si="53"/>
        <v>2009q3</v>
      </c>
      <c r="BI45" s="132" t="str">
        <f t="shared" si="53"/>
        <v>2009q4</v>
      </c>
      <c r="BJ45" s="132" t="str">
        <f t="shared" si="53"/>
        <v>2010q1</v>
      </c>
      <c r="BK45" s="132" t="str">
        <f t="shared" si="53"/>
        <v>2010q2</v>
      </c>
      <c r="BL45" s="132" t="str">
        <f t="shared" si="53"/>
        <v>2010q3</v>
      </c>
      <c r="BM45" s="132" t="str">
        <f t="shared" si="53"/>
        <v>2010q4</v>
      </c>
      <c r="BN45" s="132" t="str">
        <f t="shared" ref="BN45:CD45" si="54">BN25</f>
        <v>2011q1</v>
      </c>
      <c r="BO45" s="132" t="str">
        <f t="shared" si="54"/>
        <v>2011q2</v>
      </c>
      <c r="BP45" s="132" t="str">
        <f t="shared" si="54"/>
        <v>2011q3</v>
      </c>
      <c r="BQ45" s="132" t="str">
        <f t="shared" si="54"/>
        <v>2011q4</v>
      </c>
      <c r="BR45" s="132" t="str">
        <f t="shared" si="54"/>
        <v>2012q1</v>
      </c>
      <c r="BS45" s="132" t="str">
        <f t="shared" si="54"/>
        <v>2012q2</v>
      </c>
      <c r="BT45" s="132" t="str">
        <f t="shared" si="54"/>
        <v>2012q3</v>
      </c>
      <c r="BU45" s="132" t="str">
        <f t="shared" si="54"/>
        <v>2012q4</v>
      </c>
      <c r="BV45" s="132" t="str">
        <f t="shared" si="54"/>
        <v>2013q1</v>
      </c>
      <c r="BW45" s="132" t="str">
        <f t="shared" si="54"/>
        <v>2013q2</v>
      </c>
      <c r="BX45" s="132" t="str">
        <f t="shared" si="54"/>
        <v>2013q3</v>
      </c>
      <c r="BY45" s="132" t="str">
        <f t="shared" si="54"/>
        <v>2013q4</v>
      </c>
      <c r="BZ45" s="132" t="str">
        <f t="shared" si="54"/>
        <v>2014q1</v>
      </c>
      <c r="CA45" s="132" t="str">
        <f t="shared" si="54"/>
        <v>2014q2</v>
      </c>
      <c r="CB45" s="132" t="str">
        <f t="shared" si="54"/>
        <v>2014q3</v>
      </c>
      <c r="CC45" s="132" t="str">
        <f t="shared" si="54"/>
        <v>2014q4</v>
      </c>
      <c r="CD45" s="132" t="str">
        <f t="shared" ref="CD45:CH45" si="55">CD25</f>
        <v>2015q1</v>
      </c>
      <c r="CE45" s="132" t="str">
        <f t="shared" si="55"/>
        <v>2015q2</v>
      </c>
      <c r="CF45" s="132" t="str">
        <f t="shared" si="55"/>
        <v>2015q3</v>
      </c>
      <c r="CG45" s="132" t="str">
        <f t="shared" si="55"/>
        <v>2015q4</v>
      </c>
      <c r="CH45" s="132" t="str">
        <f t="shared" si="55"/>
        <v>2016q1</v>
      </c>
      <c r="CI45" s="175"/>
      <c r="CJ45" s="175"/>
      <c r="CK45" s="175"/>
      <c r="CL45" s="175"/>
      <c r="CM45" s="175"/>
    </row>
    <row r="46" spans="1:91" ht="13.5" thickTop="1" x14ac:dyDescent="0.2">
      <c r="A46" s="2" t="s">
        <v>0</v>
      </c>
      <c r="B46" s="135"/>
      <c r="C46" s="61">
        <f t="shared" ref="C46:AH46" si="56">(C6-B6)/B6*100</f>
        <v>41.53609444277491</v>
      </c>
      <c r="D46" s="61">
        <f t="shared" si="56"/>
        <v>2.6744376713351823</v>
      </c>
      <c r="E46" s="61">
        <f t="shared" si="56"/>
        <v>-24.850629435374561</v>
      </c>
      <c r="F46" s="61">
        <f t="shared" si="56"/>
        <v>-0.539054511424783</v>
      </c>
      <c r="G46" s="61">
        <f t="shared" si="56"/>
        <v>90.861572911046935</v>
      </c>
      <c r="H46" s="61">
        <f t="shared" si="56"/>
        <v>-19.664113599769134</v>
      </c>
      <c r="I46" s="61">
        <f t="shared" si="56"/>
        <v>-26.067953772415304</v>
      </c>
      <c r="J46" s="61">
        <f t="shared" si="56"/>
        <v>0.39885832261293985</v>
      </c>
      <c r="K46" s="61">
        <f t="shared" si="56"/>
        <v>72.170211553685235</v>
      </c>
      <c r="L46" s="61">
        <f t="shared" si="56"/>
        <v>-22.988409624989295</v>
      </c>
      <c r="M46" s="61">
        <f t="shared" si="56"/>
        <v>-29.455733876965319</v>
      </c>
      <c r="N46" s="61">
        <f t="shared" si="56"/>
        <v>11.351389451445652</v>
      </c>
      <c r="O46" s="61">
        <f t="shared" si="56"/>
        <v>73.370855910084686</v>
      </c>
      <c r="P46" s="61">
        <f t="shared" si="56"/>
        <v>-14.983892249444638</v>
      </c>
      <c r="Q46" s="61">
        <f t="shared" si="56"/>
        <v>-33.354899329137396</v>
      </c>
      <c r="R46" s="61">
        <f t="shared" si="56"/>
        <v>14.966098960310331</v>
      </c>
      <c r="S46" s="61">
        <f t="shared" si="56"/>
        <v>70.002028920661672</v>
      </c>
      <c r="T46" s="61">
        <f t="shared" si="56"/>
        <v>-19.1244259061727</v>
      </c>
      <c r="U46" s="61">
        <f t="shared" si="56"/>
        <v>-28.63443352739888</v>
      </c>
      <c r="V46" s="61">
        <f t="shared" si="56"/>
        <v>22.699441633720816</v>
      </c>
      <c r="W46" s="61">
        <f t="shared" si="56"/>
        <v>57.19807769010162</v>
      </c>
      <c r="X46" s="61">
        <f t="shared" si="56"/>
        <v>-5.5981114818093332</v>
      </c>
      <c r="Y46" s="61">
        <f t="shared" si="56"/>
        <v>-28.168375605246982</v>
      </c>
      <c r="Z46" s="61">
        <f t="shared" si="56"/>
        <v>25.366030848546494</v>
      </c>
      <c r="AA46" s="61">
        <f t="shared" si="56"/>
        <v>58.932061264101655</v>
      </c>
      <c r="AB46" s="61">
        <f t="shared" si="56"/>
        <v>-16.164753281550855</v>
      </c>
      <c r="AC46" s="61">
        <f t="shared" si="56"/>
        <v>-23.779629797473355</v>
      </c>
      <c r="AD46" s="61">
        <f t="shared" si="56"/>
        <v>17.852398794706513</v>
      </c>
      <c r="AE46" s="61">
        <f t="shared" si="56"/>
        <v>69.973873954220096</v>
      </c>
      <c r="AF46" s="61">
        <f t="shared" si="56"/>
        <v>-12.276243641599756</v>
      </c>
      <c r="AG46" s="61">
        <f t="shared" si="56"/>
        <v>-31.649050161630143</v>
      </c>
      <c r="AH46" s="61">
        <f t="shared" si="56"/>
        <v>-8.3404106387291908</v>
      </c>
      <c r="AI46" s="61">
        <f t="shared" ref="AI46:BN46" si="57">(AI6-AH6)/AH6*100</f>
        <v>60.626470072512738</v>
      </c>
      <c r="AJ46" s="61">
        <f t="shared" si="57"/>
        <v>-11.299452213261755</v>
      </c>
      <c r="AK46" s="61">
        <f t="shared" si="57"/>
        <v>-35.080151064107064</v>
      </c>
      <c r="AL46" s="61">
        <f t="shared" si="57"/>
        <v>6.7699321185746379</v>
      </c>
      <c r="AM46" s="61">
        <f t="shared" si="57"/>
        <v>66.088601891327997</v>
      </c>
      <c r="AN46" s="61">
        <f t="shared" si="57"/>
        <v>-7.0609595669836516</v>
      </c>
      <c r="AO46" s="61">
        <f t="shared" si="57"/>
        <v>-33.75856332762622</v>
      </c>
      <c r="AP46" s="61">
        <f t="shared" si="57"/>
        <v>12.264702536035657</v>
      </c>
      <c r="AQ46" s="61">
        <f t="shared" si="57"/>
        <v>54.422448014932677</v>
      </c>
      <c r="AR46" s="61">
        <f t="shared" si="57"/>
        <v>-3.1119919493795627</v>
      </c>
      <c r="AS46" s="61">
        <f t="shared" si="57"/>
        <v>-25.172623301050244</v>
      </c>
      <c r="AT46" s="61">
        <f t="shared" si="57"/>
        <v>1.5096171216130974</v>
      </c>
      <c r="AU46" s="61">
        <f t="shared" si="57"/>
        <v>44.536282866076881</v>
      </c>
      <c r="AV46" s="61">
        <f t="shared" si="57"/>
        <v>24.372881076759278</v>
      </c>
      <c r="AW46" s="61">
        <f t="shared" si="57"/>
        <v>-26.012625122802461</v>
      </c>
      <c r="AX46" s="61">
        <f t="shared" si="57"/>
        <v>10.998397805782016</v>
      </c>
      <c r="AY46" s="61">
        <f t="shared" si="57"/>
        <v>34.858464975554362</v>
      </c>
      <c r="AZ46" s="61">
        <f t="shared" si="57"/>
        <v>-1.6719238888464247</v>
      </c>
      <c r="BA46" s="61">
        <f t="shared" si="57"/>
        <v>-24.081823877664686</v>
      </c>
      <c r="BB46" s="61">
        <f t="shared" si="57"/>
        <v>15.923008923072127</v>
      </c>
      <c r="BC46" s="61">
        <f t="shared" si="57"/>
        <v>56.401814123748331</v>
      </c>
      <c r="BD46" s="61">
        <f t="shared" si="57"/>
        <v>-3.3374693488501821</v>
      </c>
      <c r="BE46" s="61">
        <f t="shared" si="57"/>
        <v>-31.466769399133092</v>
      </c>
      <c r="BF46" s="61">
        <f t="shared" si="57"/>
        <v>-0.20866920564481858</v>
      </c>
      <c r="BG46" s="61">
        <f t="shared" si="57"/>
        <v>51.301743936983016</v>
      </c>
      <c r="BH46" s="61">
        <f t="shared" si="57"/>
        <v>-11.780133750141811</v>
      </c>
      <c r="BI46" s="61">
        <f t="shared" si="57"/>
        <v>-26.497862595284026</v>
      </c>
      <c r="BJ46" s="61">
        <f t="shared" si="57"/>
        <v>-0.2317617348077253</v>
      </c>
      <c r="BK46" s="61">
        <f t="shared" si="57"/>
        <v>71.38055216534768</v>
      </c>
      <c r="BL46" s="61">
        <f t="shared" si="57"/>
        <v>-14.666913951618573</v>
      </c>
      <c r="BM46" s="61">
        <f t="shared" si="57"/>
        <v>-18.93707038059161</v>
      </c>
      <c r="BN46" s="61">
        <f t="shared" si="57"/>
        <v>2.8556061548577909</v>
      </c>
      <c r="BO46" s="61">
        <f t="shared" ref="BO46:CD46" si="58">(BO6-BN6)/BN6*100</f>
        <v>41.650792095192166</v>
      </c>
      <c r="BP46" s="61">
        <f t="shared" si="58"/>
        <v>-1.9922377779710687</v>
      </c>
      <c r="BQ46" s="61">
        <f t="shared" si="58"/>
        <v>-18.932530652595091</v>
      </c>
      <c r="BR46" s="61">
        <f t="shared" si="58"/>
        <v>-10.762430622128392</v>
      </c>
      <c r="BS46" s="61">
        <f t="shared" si="58"/>
        <v>49.562578855478598</v>
      </c>
      <c r="BT46" s="61">
        <f t="shared" si="58"/>
        <v>-12.765052380213069</v>
      </c>
      <c r="BU46" s="61">
        <f t="shared" si="58"/>
        <v>-26.307584295601576</v>
      </c>
      <c r="BV46" s="61">
        <f t="shared" si="58"/>
        <v>12.775596143397621</v>
      </c>
      <c r="BW46" s="61">
        <f t="shared" si="58"/>
        <v>40.466222602650262</v>
      </c>
      <c r="BX46" s="61">
        <f t="shared" si="58"/>
        <v>-10.974429995143771</v>
      </c>
      <c r="BY46" s="61">
        <f t="shared" si="58"/>
        <v>-22.234985964857135</v>
      </c>
      <c r="BZ46" s="61">
        <f t="shared" si="58"/>
        <v>7.2918877057004945</v>
      </c>
      <c r="CA46" s="61">
        <f t="shared" si="58"/>
        <v>35.152971180920936</v>
      </c>
      <c r="CB46" s="61">
        <f t="shared" si="58"/>
        <v>-12.497672887421302</v>
      </c>
      <c r="CC46" s="61">
        <f t="shared" si="58"/>
        <v>-26.239307796764734</v>
      </c>
      <c r="CD46" s="61">
        <f t="shared" ref="CD46:CD59" si="59">(CD6-CC6)/CC6*100</f>
        <v>11.674091139609946</v>
      </c>
      <c r="CE46" s="61">
        <f t="shared" ref="CE46:CE59" si="60">(CE6-CD6)/CD6*100</f>
        <v>35.488016514779758</v>
      </c>
      <c r="CF46" s="61">
        <f t="shared" ref="CF46:CF59" si="61">(CF6-CE6)/CE6*100</f>
        <v>-21.214700636912905</v>
      </c>
      <c r="CG46" s="61">
        <f t="shared" ref="CG46:CG59" si="62">(CG6-CF6)/CF6*100</f>
        <v>-18.073366948487841</v>
      </c>
      <c r="CH46" s="61">
        <f t="shared" ref="CH46:CH59" si="63">(CH6-CG6)/CG6*100</f>
        <v>17.921772423742997</v>
      </c>
      <c r="CI46" s="175"/>
      <c r="CJ46" s="175"/>
      <c r="CK46" s="175"/>
      <c r="CL46" s="175"/>
      <c r="CM46" s="175"/>
    </row>
    <row r="47" spans="1:91" x14ac:dyDescent="0.2">
      <c r="A47" s="3" t="s">
        <v>1</v>
      </c>
      <c r="B47" s="136"/>
      <c r="C47" s="63">
        <f t="shared" ref="C47:AH47" si="64">(C7-B7)/B7*100</f>
        <v>67.27110646146555</v>
      </c>
      <c r="D47" s="63">
        <f t="shared" si="64"/>
        <v>1.2595361505603728</v>
      </c>
      <c r="E47" s="63">
        <f t="shared" si="64"/>
        <v>-26.80274765886627</v>
      </c>
      <c r="F47" s="63">
        <f t="shared" si="64"/>
        <v>-15.518425288098401</v>
      </c>
      <c r="G47" s="63">
        <f t="shared" si="64"/>
        <v>184.41755018596774</v>
      </c>
      <c r="H47" s="63">
        <f t="shared" si="64"/>
        <v>-35.051267019538884</v>
      </c>
      <c r="I47" s="63">
        <f t="shared" si="64"/>
        <v>-31.553311413782858</v>
      </c>
      <c r="J47" s="63">
        <f t="shared" si="64"/>
        <v>2.2773759928780586</v>
      </c>
      <c r="K47" s="63">
        <f t="shared" si="64"/>
        <v>135.64043091229638</v>
      </c>
      <c r="L47" s="63">
        <f t="shared" si="64"/>
        <v>-39.288372035058053</v>
      </c>
      <c r="M47" s="63">
        <f t="shared" si="64"/>
        <v>-37.906274610533103</v>
      </c>
      <c r="N47" s="63">
        <f t="shared" si="64"/>
        <v>27.109163919854858</v>
      </c>
      <c r="O47" s="63">
        <f t="shared" si="64"/>
        <v>101.91303959543035</v>
      </c>
      <c r="P47" s="63">
        <f t="shared" si="64"/>
        <v>-36.353589247826953</v>
      </c>
      <c r="Q47" s="63">
        <f t="shared" si="64"/>
        <v>-56.730860157277974</v>
      </c>
      <c r="R47" s="63">
        <f t="shared" si="64"/>
        <v>54.554336244727352</v>
      </c>
      <c r="S47" s="63">
        <f t="shared" si="64"/>
        <v>155.12753894619939</v>
      </c>
      <c r="T47" s="63">
        <f t="shared" si="64"/>
        <v>-37.278032323051839</v>
      </c>
      <c r="U47" s="63">
        <f t="shared" si="64"/>
        <v>-63.266149990863418</v>
      </c>
      <c r="V47" s="63">
        <f t="shared" si="64"/>
        <v>57.569887566422196</v>
      </c>
      <c r="W47" s="63">
        <f t="shared" si="64"/>
        <v>133.57164612304254</v>
      </c>
      <c r="X47" s="63">
        <f t="shared" si="64"/>
        <v>-2.3582150406102689</v>
      </c>
      <c r="Y47" s="63">
        <f t="shared" si="64"/>
        <v>-63.93170499242197</v>
      </c>
      <c r="Z47" s="63">
        <f t="shared" si="64"/>
        <v>46.320020486353663</v>
      </c>
      <c r="AA47" s="63">
        <f t="shared" si="64"/>
        <v>173.01250781520869</v>
      </c>
      <c r="AB47" s="63">
        <f t="shared" si="64"/>
        <v>-29.712824488113753</v>
      </c>
      <c r="AC47" s="63">
        <f t="shared" si="64"/>
        <v>-45.711867174730472</v>
      </c>
      <c r="AD47" s="63">
        <f t="shared" si="64"/>
        <v>14.126430066888979</v>
      </c>
      <c r="AE47" s="63">
        <f t="shared" si="64"/>
        <v>202.07005668789253</v>
      </c>
      <c r="AF47" s="63">
        <f t="shared" si="64"/>
        <v>-31.316065648768145</v>
      </c>
      <c r="AG47" s="63">
        <f t="shared" si="64"/>
        <v>-54.736022282738595</v>
      </c>
      <c r="AH47" s="63">
        <f t="shared" si="64"/>
        <v>-3.6460547491897546</v>
      </c>
      <c r="AI47" s="63">
        <f t="shared" ref="AI47:BN47" si="65">(AI7-AH7)/AH7*100</f>
        <v>215.49935372752222</v>
      </c>
      <c r="AJ47" s="63">
        <f t="shared" si="65"/>
        <v>-33.25056822457163</v>
      </c>
      <c r="AK47" s="63">
        <f t="shared" si="65"/>
        <v>-59.404610147122781</v>
      </c>
      <c r="AL47" s="63">
        <f t="shared" si="65"/>
        <v>17.361752485659871</v>
      </c>
      <c r="AM47" s="63">
        <f t="shared" si="65"/>
        <v>204.68508586421112</v>
      </c>
      <c r="AN47" s="63">
        <f t="shared" si="65"/>
        <v>-23.260371153192157</v>
      </c>
      <c r="AO47" s="63">
        <f t="shared" si="65"/>
        <v>-61.527743045516857</v>
      </c>
      <c r="AP47" s="63">
        <f t="shared" si="65"/>
        <v>43.518551730070726</v>
      </c>
      <c r="AQ47" s="63">
        <f t="shared" si="65"/>
        <v>92.608255439211945</v>
      </c>
      <c r="AR47" s="63">
        <f t="shared" si="65"/>
        <v>-8.1182052424895215</v>
      </c>
      <c r="AS47" s="63">
        <f t="shared" si="65"/>
        <v>-55.917498227269554</v>
      </c>
      <c r="AT47" s="63">
        <f t="shared" si="65"/>
        <v>32.553433211806002</v>
      </c>
      <c r="AU47" s="63">
        <f t="shared" si="65"/>
        <v>81.715089410344461</v>
      </c>
      <c r="AV47" s="63">
        <f t="shared" si="65"/>
        <v>16.669175288432037</v>
      </c>
      <c r="AW47" s="63">
        <f t="shared" si="65"/>
        <v>-54.904538953810444</v>
      </c>
      <c r="AX47" s="63">
        <f t="shared" si="65"/>
        <v>58.952598414192501</v>
      </c>
      <c r="AY47" s="63">
        <f t="shared" si="65"/>
        <v>89.490894407398514</v>
      </c>
      <c r="AZ47" s="63">
        <f t="shared" si="65"/>
        <v>-9.4920494163176148</v>
      </c>
      <c r="BA47" s="63">
        <f t="shared" si="65"/>
        <v>-59.293906412277643</v>
      </c>
      <c r="BB47" s="63">
        <f t="shared" si="65"/>
        <v>68.320955368949782</v>
      </c>
      <c r="BC47" s="63">
        <f t="shared" si="65"/>
        <v>125.3166492963251</v>
      </c>
      <c r="BD47" s="63">
        <f t="shared" si="65"/>
        <v>-19.947067566011473</v>
      </c>
      <c r="BE47" s="63">
        <f t="shared" si="65"/>
        <v>-68.73924984047855</v>
      </c>
      <c r="BF47" s="63">
        <f t="shared" si="65"/>
        <v>89.296782948444175</v>
      </c>
      <c r="BG47" s="63">
        <f t="shared" si="65"/>
        <v>125.27774527667322</v>
      </c>
      <c r="BH47" s="63">
        <f t="shared" si="65"/>
        <v>-38.622180517531504</v>
      </c>
      <c r="BI47" s="63">
        <f t="shared" si="65"/>
        <v>-65.057853327200959</v>
      </c>
      <c r="BJ47" s="63">
        <f t="shared" si="65"/>
        <v>101.07907774634184</v>
      </c>
      <c r="BK47" s="63">
        <f t="shared" si="65"/>
        <v>146.88579343205436</v>
      </c>
      <c r="BL47" s="63">
        <f t="shared" si="65"/>
        <v>-54.36775965528291</v>
      </c>
      <c r="BM47" s="63">
        <f t="shared" si="65"/>
        <v>-73.598997624982303</v>
      </c>
      <c r="BN47" s="63">
        <f t="shared" si="65"/>
        <v>199.98219791847654</v>
      </c>
      <c r="BO47" s="63">
        <f t="shared" ref="BO47:CD47" si="66">(BO7-BN7)/BN7*100</f>
        <v>152.16322991973718</v>
      </c>
      <c r="BP47" s="63">
        <f t="shared" si="66"/>
        <v>-32.244901578151833</v>
      </c>
      <c r="BQ47" s="63">
        <f t="shared" si="66"/>
        <v>-65.014547103338245</v>
      </c>
      <c r="BR47" s="63">
        <f t="shared" si="66"/>
        <v>57.356587392129434</v>
      </c>
      <c r="BS47" s="63">
        <f t="shared" si="66"/>
        <v>209.44993404346971</v>
      </c>
      <c r="BT47" s="63">
        <f t="shared" si="66"/>
        <v>-49.044237514273078</v>
      </c>
      <c r="BU47" s="63">
        <f t="shared" si="66"/>
        <v>-65.455376466088424</v>
      </c>
      <c r="BV47" s="63">
        <f t="shared" si="66"/>
        <v>99.958566402157061</v>
      </c>
      <c r="BW47" s="63">
        <f t="shared" si="66"/>
        <v>212.21835131850568</v>
      </c>
      <c r="BX47" s="63">
        <f t="shared" si="66"/>
        <v>-57.022735766796352</v>
      </c>
      <c r="BY47" s="63">
        <f t="shared" si="66"/>
        <v>-70.452641203654238</v>
      </c>
      <c r="BZ47" s="63">
        <f t="shared" si="66"/>
        <v>182.39901106722814</v>
      </c>
      <c r="CA47" s="63">
        <f t="shared" si="66"/>
        <v>196.66412408516572</v>
      </c>
      <c r="CB47" s="63">
        <f t="shared" si="66"/>
        <v>-46.832761503591392</v>
      </c>
      <c r="CC47" s="63">
        <f t="shared" si="66"/>
        <v>-74.304456574890324</v>
      </c>
      <c r="CD47" s="63">
        <f t="shared" si="59"/>
        <v>215.49975786974497</v>
      </c>
      <c r="CE47" s="63">
        <f t="shared" si="60"/>
        <v>125.37901453474278</v>
      </c>
      <c r="CF47" s="63">
        <f t="shared" si="61"/>
        <v>-54.071028331110796</v>
      </c>
      <c r="CG47" s="63">
        <f t="shared" si="62"/>
        <v>-60.967360296871441</v>
      </c>
      <c r="CH47" s="63">
        <f t="shared" si="63"/>
        <v>225.22638683311826</v>
      </c>
      <c r="CI47" s="175"/>
      <c r="CJ47" s="175"/>
      <c r="CK47" s="175"/>
      <c r="CL47" s="175"/>
      <c r="CM47" s="175"/>
    </row>
    <row r="48" spans="1:91" x14ac:dyDescent="0.2">
      <c r="A48" s="68" t="s">
        <v>2</v>
      </c>
      <c r="B48" s="137"/>
      <c r="C48" s="64">
        <f t="shared" ref="C48:AH48" si="67">(C8-B8)/B8*100</f>
        <v>24.413851134433312</v>
      </c>
      <c r="D48" s="64">
        <f t="shared" si="67"/>
        <v>3.9400908034565871</v>
      </c>
      <c r="E48" s="64">
        <f t="shared" si="67"/>
        <v>-23.149460504955979</v>
      </c>
      <c r="F48" s="64">
        <f t="shared" si="67"/>
        <v>11.894140791542018</v>
      </c>
      <c r="G48" s="64">
        <f t="shared" si="67"/>
        <v>32.232182430247171</v>
      </c>
      <c r="H48" s="64">
        <f t="shared" si="67"/>
        <v>1.0764879845704156</v>
      </c>
      <c r="I48" s="64">
        <f t="shared" si="67"/>
        <v>-21.316915232889997</v>
      </c>
      <c r="J48" s="64">
        <f t="shared" si="67"/>
        <v>-1.0165115707670713</v>
      </c>
      <c r="K48" s="64">
        <f t="shared" si="67"/>
        <v>22.757181049352742</v>
      </c>
      <c r="L48" s="64">
        <f t="shared" si="67"/>
        <v>1.3706767261489334</v>
      </c>
      <c r="M48" s="64">
        <f t="shared" si="67"/>
        <v>-21.892310276788287</v>
      </c>
      <c r="N48" s="64">
        <f t="shared" si="67"/>
        <v>0.13939873435791611</v>
      </c>
      <c r="O48" s="64">
        <f t="shared" si="67"/>
        <v>47.592991884438341</v>
      </c>
      <c r="P48" s="64">
        <f t="shared" si="67"/>
        <v>11.419317530894094</v>
      </c>
      <c r="Q48" s="64">
        <f t="shared" si="67"/>
        <v>-16.856521084385104</v>
      </c>
      <c r="R48" s="64">
        <f t="shared" si="67"/>
        <v>0.4253083910562433</v>
      </c>
      <c r="S48" s="64">
        <f t="shared" si="67"/>
        <v>21.882695573529332</v>
      </c>
      <c r="T48" s="64">
        <f t="shared" si="67"/>
        <v>2.355762161741092</v>
      </c>
      <c r="U48" s="64">
        <f t="shared" si="67"/>
        <v>-3.5238642244313114</v>
      </c>
      <c r="V48" s="64">
        <f t="shared" si="67"/>
        <v>13.072538731409248</v>
      </c>
      <c r="W48" s="64">
        <f t="shared" si="67"/>
        <v>27.815610830924715</v>
      </c>
      <c r="X48" s="64">
        <f t="shared" si="67"/>
        <v>-7.8758954012618139</v>
      </c>
      <c r="Y48" s="64">
        <f t="shared" si="67"/>
        <v>-1.5193234538726708</v>
      </c>
      <c r="Z48" s="64">
        <f t="shared" si="67"/>
        <v>19.647491173277899</v>
      </c>
      <c r="AA48" s="64">
        <f t="shared" si="67"/>
        <v>20.857949272761481</v>
      </c>
      <c r="AB48" s="64">
        <f t="shared" si="67"/>
        <v>-5.9505766312997848</v>
      </c>
      <c r="AC48" s="64">
        <f t="shared" si="67"/>
        <v>-11.422181955909531</v>
      </c>
      <c r="AD48" s="64">
        <f t="shared" si="67"/>
        <v>19.13906229371355</v>
      </c>
      <c r="AE48" s="64">
        <f t="shared" si="67"/>
        <v>26.27722850277701</v>
      </c>
      <c r="AF48" s="64">
        <f t="shared" si="67"/>
        <v>2.7899432278994367</v>
      </c>
      <c r="AG48" s="64">
        <f t="shared" si="67"/>
        <v>-19.441964773430758</v>
      </c>
      <c r="AH48" s="64">
        <f t="shared" si="67"/>
        <v>-9.7350594666441967</v>
      </c>
      <c r="AI48" s="64">
        <f t="shared" ref="AI48:BN48" si="68">(AI8-AH8)/AH8*100</f>
        <v>11.511414367247246</v>
      </c>
      <c r="AJ48" s="64">
        <f t="shared" si="68"/>
        <v>8.3964106112791939</v>
      </c>
      <c r="AK48" s="64">
        <f t="shared" si="68"/>
        <v>-21.640305793039357</v>
      </c>
      <c r="AL48" s="64">
        <f t="shared" si="68"/>
        <v>3.7380963794946211</v>
      </c>
      <c r="AM48" s="64">
        <f t="shared" si="68"/>
        <v>21.206252123683313</v>
      </c>
      <c r="AN48" s="64">
        <f t="shared" si="68"/>
        <v>6.1261248633343639</v>
      </c>
      <c r="AO48" s="64">
        <f t="shared" si="68"/>
        <v>-17.412620108964834</v>
      </c>
      <c r="AP48" s="64">
        <f t="shared" si="68"/>
        <v>3.694631464423622</v>
      </c>
      <c r="AQ48" s="64">
        <f t="shared" si="68"/>
        <v>39.930236630827494</v>
      </c>
      <c r="AR48" s="64">
        <f t="shared" si="68"/>
        <v>-0.49678922402688663</v>
      </c>
      <c r="AS48" s="64">
        <f t="shared" si="68"/>
        <v>-10.341941510357531</v>
      </c>
      <c r="AT48" s="64">
        <f t="shared" si="68"/>
        <v>-5.8531385937884117</v>
      </c>
      <c r="AU48" s="64">
        <f t="shared" si="68"/>
        <v>32.121307319430102</v>
      </c>
      <c r="AV48" s="64">
        <f t="shared" si="68"/>
        <v>27.910965911077362</v>
      </c>
      <c r="AW48" s="64">
        <f t="shared" si="68"/>
        <v>-13.909620086061128</v>
      </c>
      <c r="AX48" s="64">
        <f t="shared" si="68"/>
        <v>0.47582920152954161</v>
      </c>
      <c r="AY48" s="64">
        <f t="shared" si="68"/>
        <v>15.893516970019808</v>
      </c>
      <c r="AZ48" s="64">
        <f t="shared" si="68"/>
        <v>2.7666563015829562</v>
      </c>
      <c r="BA48" s="64">
        <f t="shared" si="68"/>
        <v>-6.4800449458662799</v>
      </c>
      <c r="BB48" s="64">
        <f t="shared" si="68"/>
        <v>4.5222370650660464</v>
      </c>
      <c r="BC48" s="64">
        <f t="shared" si="68"/>
        <v>32.254868653308954</v>
      </c>
      <c r="BD48" s="64">
        <f t="shared" si="68"/>
        <v>6.5774736625895853</v>
      </c>
      <c r="BE48" s="64">
        <f t="shared" si="68"/>
        <v>-14.754662127315981</v>
      </c>
      <c r="BF48" s="64">
        <f t="shared" si="68"/>
        <v>-14.925732884035256</v>
      </c>
      <c r="BG48" s="64">
        <f t="shared" si="68"/>
        <v>24.236774097020707</v>
      </c>
      <c r="BH48" s="64">
        <f t="shared" si="68"/>
        <v>6.0272635525725882</v>
      </c>
      <c r="BI48" s="64">
        <f t="shared" si="68"/>
        <v>-11.689206647053268</v>
      </c>
      <c r="BJ48" s="64">
        <f t="shared" si="68"/>
        <v>-15.626433458166723</v>
      </c>
      <c r="BK48" s="64">
        <f t="shared" si="68"/>
        <v>44.037178639574279</v>
      </c>
      <c r="BL48" s="64">
        <f t="shared" si="68"/>
        <v>9.9762375952350357</v>
      </c>
      <c r="BM48" s="64">
        <f t="shared" si="68"/>
        <v>-4.8586359406711441</v>
      </c>
      <c r="BN48" s="64">
        <f t="shared" si="68"/>
        <v>-11.232923766694014</v>
      </c>
      <c r="BO48" s="64">
        <f t="shared" ref="BO48:CD48" si="69">(BO8-BN8)/BN8*100</f>
        <v>14.959156197299386</v>
      </c>
      <c r="BP48" s="64">
        <f t="shared" si="69"/>
        <v>14.035264417921139</v>
      </c>
      <c r="BQ48" s="64">
        <f t="shared" si="69"/>
        <v>-4.426903671383613</v>
      </c>
      <c r="BR48" s="64">
        <f t="shared" si="69"/>
        <v>-18.6116280575392</v>
      </c>
      <c r="BS48" s="64">
        <f t="shared" si="69"/>
        <v>13.942607940207404</v>
      </c>
      <c r="BT48" s="64">
        <f t="shared" si="69"/>
        <v>9.1852852498142532</v>
      </c>
      <c r="BU48" s="64">
        <f t="shared" si="69"/>
        <v>-15.253566827144535</v>
      </c>
      <c r="BV48" s="64">
        <f t="shared" si="69"/>
        <v>2.7409151863735932</v>
      </c>
      <c r="BW48" s="64">
        <f t="shared" si="69"/>
        <v>1.9919319999420939</v>
      </c>
      <c r="BX48" s="64">
        <f t="shared" si="69"/>
        <v>20.602852770315298</v>
      </c>
      <c r="BY48" s="64">
        <f t="shared" si="69"/>
        <v>-10.452189572608473</v>
      </c>
      <c r="BZ48" s="64">
        <f t="shared" si="69"/>
        <v>-6.8273026664478031</v>
      </c>
      <c r="CA48" s="64">
        <f t="shared" si="69"/>
        <v>-4.3184715548103405</v>
      </c>
      <c r="CB48" s="64">
        <f t="shared" si="69"/>
        <v>13.519229148238107</v>
      </c>
      <c r="CC48" s="64">
        <f t="shared" si="69"/>
        <v>-9.1815332403632972</v>
      </c>
      <c r="CD48" s="64">
        <f t="shared" si="59"/>
        <v>-8.7919853124853802</v>
      </c>
      <c r="CE48" s="64">
        <f t="shared" si="60"/>
        <v>4.2662155785640135</v>
      </c>
      <c r="CF48" s="64">
        <f t="shared" si="61"/>
        <v>3.4531116164536448</v>
      </c>
      <c r="CG48" s="64">
        <f t="shared" si="62"/>
        <v>-3.7761582307960269</v>
      </c>
      <c r="CH48" s="64">
        <f t="shared" si="63"/>
        <v>-10.107316208677714</v>
      </c>
      <c r="CI48" s="175"/>
      <c r="CJ48" s="175"/>
      <c r="CK48" s="175"/>
      <c r="CL48" s="175"/>
      <c r="CM48" s="175"/>
    </row>
    <row r="49" spans="1:91" x14ac:dyDescent="0.2">
      <c r="A49" s="2" t="s">
        <v>3</v>
      </c>
      <c r="B49" s="138"/>
      <c r="C49" s="66">
        <f t="shared" ref="C49:AH49" si="70">(C9-B9)/B9*100</f>
        <v>7.7074729522986205</v>
      </c>
      <c r="D49" s="66">
        <f t="shared" si="70"/>
        <v>8.9012350000498248</v>
      </c>
      <c r="E49" s="66">
        <f t="shared" si="70"/>
        <v>-11.284205640743442</v>
      </c>
      <c r="F49" s="66">
        <f t="shared" si="70"/>
        <v>7.3622384180703184</v>
      </c>
      <c r="G49" s="66">
        <f t="shared" si="70"/>
        <v>5.4941111635173812</v>
      </c>
      <c r="H49" s="66">
        <f t="shared" si="70"/>
        <v>4.8462750927672094</v>
      </c>
      <c r="I49" s="66">
        <f t="shared" si="70"/>
        <v>-7.7203134851633273</v>
      </c>
      <c r="J49" s="66">
        <f t="shared" si="70"/>
        <v>9.5578787497739839</v>
      </c>
      <c r="K49" s="66">
        <f t="shared" si="70"/>
        <v>7.3449182935824782</v>
      </c>
      <c r="L49" s="66">
        <f t="shared" si="70"/>
        <v>3.7985142746395271</v>
      </c>
      <c r="M49" s="66">
        <f t="shared" si="70"/>
        <v>-9.4137178201411853</v>
      </c>
      <c r="N49" s="66">
        <f t="shared" si="70"/>
        <v>2.3260126256962699</v>
      </c>
      <c r="O49" s="66">
        <f t="shared" si="70"/>
        <v>2.000526684374643</v>
      </c>
      <c r="P49" s="66">
        <f t="shared" si="70"/>
        <v>3.6263853061992588</v>
      </c>
      <c r="Q49" s="66">
        <f t="shared" si="70"/>
        <v>-13.409728296677169</v>
      </c>
      <c r="R49" s="66">
        <f t="shared" si="70"/>
        <v>5.0293913884207511</v>
      </c>
      <c r="S49" s="66">
        <f t="shared" si="70"/>
        <v>4.2402871022418056</v>
      </c>
      <c r="T49" s="66">
        <f t="shared" si="70"/>
        <v>13.102642281517667</v>
      </c>
      <c r="U49" s="66">
        <f t="shared" si="70"/>
        <v>-10.170862872580461</v>
      </c>
      <c r="V49" s="66">
        <f t="shared" si="70"/>
        <v>11.157498712674919</v>
      </c>
      <c r="W49" s="66">
        <f t="shared" si="70"/>
        <v>5.3774157757969041</v>
      </c>
      <c r="X49" s="66">
        <f t="shared" si="70"/>
        <v>13.692560440438829</v>
      </c>
      <c r="Y49" s="66">
        <f t="shared" si="70"/>
        <v>-8.577401482480969</v>
      </c>
      <c r="Z49" s="66">
        <f t="shared" si="70"/>
        <v>8.1752206232756119</v>
      </c>
      <c r="AA49" s="66">
        <f t="shared" si="70"/>
        <v>2.2714350929468936</v>
      </c>
      <c r="AB49" s="66">
        <f t="shared" si="70"/>
        <v>7.0242077376272594</v>
      </c>
      <c r="AC49" s="66">
        <f t="shared" si="70"/>
        <v>-5.1352649629407798</v>
      </c>
      <c r="AD49" s="66">
        <f t="shared" si="70"/>
        <v>7.7064649884658829</v>
      </c>
      <c r="AE49" s="66">
        <f t="shared" si="70"/>
        <v>8.480718821820707</v>
      </c>
      <c r="AF49" s="66">
        <f t="shared" si="70"/>
        <v>10.519044782913985</v>
      </c>
      <c r="AG49" s="66">
        <f t="shared" si="70"/>
        <v>-4.7828468224277314</v>
      </c>
      <c r="AH49" s="66">
        <f t="shared" si="70"/>
        <v>1.5389295104635274</v>
      </c>
      <c r="AI49" s="66">
        <f t="shared" ref="AI49:BN49" si="71">(AI9-AH9)/AH9*100</f>
        <v>-0.58240049555890105</v>
      </c>
      <c r="AJ49" s="66">
        <f t="shared" si="71"/>
        <v>6.7529966338405103</v>
      </c>
      <c r="AK49" s="66">
        <f t="shared" si="71"/>
        <v>-6.8217605693958721</v>
      </c>
      <c r="AL49" s="66">
        <f t="shared" si="71"/>
        <v>7.1380160471333065</v>
      </c>
      <c r="AM49" s="66">
        <f t="shared" si="71"/>
        <v>3.5487560649035328</v>
      </c>
      <c r="AN49" s="66">
        <f t="shared" si="71"/>
        <v>9.9152078867142048</v>
      </c>
      <c r="AO49" s="66">
        <f t="shared" si="71"/>
        <v>-6.7486938250923796</v>
      </c>
      <c r="AP49" s="66">
        <f t="shared" si="71"/>
        <v>-0.881438079982658</v>
      </c>
      <c r="AQ49" s="66">
        <f t="shared" si="71"/>
        <v>11.378113395299613</v>
      </c>
      <c r="AR49" s="66">
        <f t="shared" si="71"/>
        <v>7.9688570579737359</v>
      </c>
      <c r="AS49" s="66">
        <f t="shared" si="71"/>
        <v>-12.398294704910805</v>
      </c>
      <c r="AT49" s="66">
        <f t="shared" si="71"/>
        <v>-6.2609945572072334</v>
      </c>
      <c r="AU49" s="66">
        <f t="shared" si="71"/>
        <v>7.8632954300213731</v>
      </c>
      <c r="AV49" s="66">
        <f t="shared" si="71"/>
        <v>9.5722429638502948</v>
      </c>
      <c r="AW49" s="66">
        <f t="shared" si="71"/>
        <v>-13.501712623534617</v>
      </c>
      <c r="AX49" s="66">
        <f t="shared" si="71"/>
        <v>18.382072944273769</v>
      </c>
      <c r="AY49" s="66">
        <f t="shared" si="71"/>
        <v>-1.8623368524005115</v>
      </c>
      <c r="AZ49" s="66">
        <f t="shared" si="71"/>
        <v>6.8830889212206561</v>
      </c>
      <c r="BA49" s="66">
        <f t="shared" si="71"/>
        <v>-9.6638322126949951</v>
      </c>
      <c r="BB49" s="66">
        <f t="shared" si="71"/>
        <v>20.967865391051557</v>
      </c>
      <c r="BC49" s="66">
        <f t="shared" si="71"/>
        <v>5.9923284170716293</v>
      </c>
      <c r="BD49" s="66">
        <f t="shared" si="71"/>
        <v>8.3344553790116205</v>
      </c>
      <c r="BE49" s="66">
        <f t="shared" si="71"/>
        <v>-16.489459877929445</v>
      </c>
      <c r="BF49" s="66">
        <f t="shared" si="71"/>
        <v>12.680610474007487</v>
      </c>
      <c r="BG49" s="66">
        <f t="shared" si="71"/>
        <v>-1.9326267766671794</v>
      </c>
      <c r="BH49" s="66">
        <f t="shared" si="71"/>
        <v>7.8563018425030879</v>
      </c>
      <c r="BI49" s="66">
        <f t="shared" si="71"/>
        <v>-16.846133272560337</v>
      </c>
      <c r="BJ49" s="66">
        <f t="shared" si="71"/>
        <v>19.155896743930963</v>
      </c>
      <c r="BK49" s="66">
        <f t="shared" si="71"/>
        <v>-0.39545770981089767</v>
      </c>
      <c r="BL49" s="66">
        <f t="shared" si="71"/>
        <v>3.5081988611534234</v>
      </c>
      <c r="BM49" s="66">
        <f t="shared" si="71"/>
        <v>-21.779564495170241</v>
      </c>
      <c r="BN49" s="66">
        <f t="shared" si="71"/>
        <v>22.564180609522346</v>
      </c>
      <c r="BO49" s="66">
        <f t="shared" ref="BO49:CD49" si="72">(BO9-BN9)/BN9*100</f>
        <v>8.179628829603514</v>
      </c>
      <c r="BP49" s="66">
        <f t="shared" si="72"/>
        <v>2.2945617522425521</v>
      </c>
      <c r="BQ49" s="66">
        <f t="shared" si="72"/>
        <v>-22.55194296272867</v>
      </c>
      <c r="BR49" s="66">
        <f t="shared" si="72"/>
        <v>30.233474230891794</v>
      </c>
      <c r="BS49" s="66">
        <f t="shared" si="72"/>
        <v>6.7382850133608203</v>
      </c>
      <c r="BT49" s="66">
        <f t="shared" si="72"/>
        <v>-2.3972940809740142</v>
      </c>
      <c r="BU49" s="66">
        <f t="shared" si="72"/>
        <v>-22.211331153388365</v>
      </c>
      <c r="BV49" s="66">
        <f t="shared" si="72"/>
        <v>24.745445138069179</v>
      </c>
      <c r="BW49" s="66">
        <f t="shared" si="72"/>
        <v>14.419897646814817</v>
      </c>
      <c r="BX49" s="66">
        <f t="shared" si="72"/>
        <v>1.9414366570565642</v>
      </c>
      <c r="BY49" s="66">
        <f t="shared" si="72"/>
        <v>-17.872766942735375</v>
      </c>
      <c r="BZ49" s="66">
        <f t="shared" si="72"/>
        <v>23.098402391105907</v>
      </c>
      <c r="CA49" s="66">
        <f t="shared" si="72"/>
        <v>9.8933510619725897</v>
      </c>
      <c r="CB49" s="66">
        <f t="shared" si="72"/>
        <v>-2.5636431225685254</v>
      </c>
      <c r="CC49" s="66">
        <f t="shared" si="72"/>
        <v>-19.879742302554398</v>
      </c>
      <c r="CD49" s="66">
        <f t="shared" si="59"/>
        <v>14.176941732343975</v>
      </c>
      <c r="CE49" s="66">
        <f t="shared" si="60"/>
        <v>8.3808178000248024</v>
      </c>
      <c r="CF49" s="66">
        <f t="shared" si="61"/>
        <v>-2.1046766754287587</v>
      </c>
      <c r="CG49" s="66">
        <f t="shared" si="62"/>
        <v>-22.568318069081542</v>
      </c>
      <c r="CH49" s="66">
        <f t="shared" si="63"/>
        <v>21.634906999711681</v>
      </c>
      <c r="CI49" s="175"/>
      <c r="CJ49" s="175"/>
      <c r="CK49" s="175"/>
      <c r="CL49" s="175"/>
      <c r="CM49" s="175"/>
    </row>
    <row r="50" spans="1:91" x14ac:dyDescent="0.2">
      <c r="A50" s="3" t="s">
        <v>4</v>
      </c>
      <c r="B50" s="136"/>
      <c r="C50" s="63">
        <f t="shared" ref="C50:AH50" si="73">(C10-B10)/B10*100</f>
        <v>10.087506523704398</v>
      </c>
      <c r="D50" s="63">
        <f t="shared" si="73"/>
        <v>12.199355437256553</v>
      </c>
      <c r="E50" s="63">
        <f t="shared" si="73"/>
        <v>-10.876959669010819</v>
      </c>
      <c r="F50" s="63">
        <f t="shared" si="73"/>
        <v>1.9511858138508043</v>
      </c>
      <c r="G50" s="63">
        <f t="shared" si="73"/>
        <v>7.1248771361317091</v>
      </c>
      <c r="H50" s="63">
        <f t="shared" si="73"/>
        <v>7.6756813045849261</v>
      </c>
      <c r="I50" s="63">
        <f t="shared" si="73"/>
        <v>-5.9322698934788871</v>
      </c>
      <c r="J50" s="63">
        <f t="shared" si="73"/>
        <v>4.7179752403127067</v>
      </c>
      <c r="K50" s="63">
        <f t="shared" si="73"/>
        <v>8.3330201815651783</v>
      </c>
      <c r="L50" s="63">
        <f t="shared" si="73"/>
        <v>5.5408800843825166</v>
      </c>
      <c r="M50" s="63">
        <f t="shared" si="73"/>
        <v>-8.767631795135479</v>
      </c>
      <c r="N50" s="63">
        <f t="shared" si="73"/>
        <v>-1.2147045158623808</v>
      </c>
      <c r="O50" s="63">
        <f t="shared" si="73"/>
        <v>1.1453871440805401</v>
      </c>
      <c r="P50" s="63">
        <f t="shared" si="73"/>
        <v>6.3441486442953607</v>
      </c>
      <c r="Q50" s="63">
        <f t="shared" si="73"/>
        <v>-13.797087113208567</v>
      </c>
      <c r="R50" s="63">
        <f t="shared" si="73"/>
        <v>3.76375664339677</v>
      </c>
      <c r="S50" s="63">
        <f t="shared" si="73"/>
        <v>3.1528208120386898</v>
      </c>
      <c r="T50" s="63">
        <f t="shared" si="73"/>
        <v>16.084916270319944</v>
      </c>
      <c r="U50" s="63">
        <f t="shared" si="73"/>
        <v>-6.0158591397732399</v>
      </c>
      <c r="V50" s="63">
        <f t="shared" si="73"/>
        <v>7.3600051357023757</v>
      </c>
      <c r="W50" s="63">
        <f t="shared" si="73"/>
        <v>5.071130227673013</v>
      </c>
      <c r="X50" s="63">
        <f t="shared" si="73"/>
        <v>17.846196712814574</v>
      </c>
      <c r="Y50" s="63">
        <f t="shared" si="73"/>
        <v>-5.8513387093463747</v>
      </c>
      <c r="Z50" s="63">
        <f t="shared" si="73"/>
        <v>5.4479965915341859</v>
      </c>
      <c r="AA50" s="63">
        <f t="shared" si="73"/>
        <v>1.1630626298555564</v>
      </c>
      <c r="AB50" s="63">
        <f t="shared" si="73"/>
        <v>8.8900726338602318</v>
      </c>
      <c r="AC50" s="63">
        <f t="shared" si="73"/>
        <v>-2.3209006229825953</v>
      </c>
      <c r="AD50" s="63">
        <f t="shared" si="73"/>
        <v>5.5372416472038841</v>
      </c>
      <c r="AE50" s="63">
        <f t="shared" si="73"/>
        <v>8.8043992332168983</v>
      </c>
      <c r="AF50" s="63">
        <f t="shared" si="73"/>
        <v>12.264939780624866</v>
      </c>
      <c r="AG50" s="63">
        <f t="shared" si="73"/>
        <v>-3.4320724203305621</v>
      </c>
      <c r="AH50" s="63">
        <f t="shared" si="73"/>
        <v>1.5810612938997937</v>
      </c>
      <c r="AI50" s="63">
        <f t="shared" ref="AI50:BN50" si="74">(AI10-AH10)/AH10*100</f>
        <v>-2.0417728247508844</v>
      </c>
      <c r="AJ50" s="63">
        <f t="shared" si="74"/>
        <v>8.0364483593263429</v>
      </c>
      <c r="AK50" s="63">
        <f t="shared" si="74"/>
        <v>-4.8484500577586784</v>
      </c>
      <c r="AL50" s="63">
        <f t="shared" si="74"/>
        <v>3.5810158269373922</v>
      </c>
      <c r="AM50" s="63">
        <f t="shared" si="74"/>
        <v>1.3975006597346409</v>
      </c>
      <c r="AN50" s="63">
        <f t="shared" si="74"/>
        <v>11.86535232790898</v>
      </c>
      <c r="AO50" s="63">
        <f t="shared" si="74"/>
        <v>-5.2541230925201603</v>
      </c>
      <c r="AP50" s="63">
        <f t="shared" si="74"/>
        <v>-4.3927223873355645</v>
      </c>
      <c r="AQ50" s="63">
        <f t="shared" si="74"/>
        <v>11.739689222280058</v>
      </c>
      <c r="AR50" s="63">
        <f t="shared" si="74"/>
        <v>9.312488840632394</v>
      </c>
      <c r="AS50" s="63">
        <f t="shared" si="74"/>
        <v>-11.856935277883149</v>
      </c>
      <c r="AT50" s="63">
        <f t="shared" si="74"/>
        <v>-10.624068168317768</v>
      </c>
      <c r="AU50" s="63">
        <f t="shared" si="74"/>
        <v>5.83601773775891</v>
      </c>
      <c r="AV50" s="63">
        <f t="shared" si="74"/>
        <v>11.453306619016107</v>
      </c>
      <c r="AW50" s="63">
        <f t="shared" si="74"/>
        <v>-12.181453329803734</v>
      </c>
      <c r="AX50" s="63">
        <f t="shared" si="74"/>
        <v>14.393987431924234</v>
      </c>
      <c r="AY50" s="63">
        <f t="shared" si="74"/>
        <v>-4.712141189251752</v>
      </c>
      <c r="AZ50" s="63">
        <f t="shared" si="74"/>
        <v>8.6910317947769578</v>
      </c>
      <c r="BA50" s="63">
        <f t="shared" si="74"/>
        <v>-5.932909217249497</v>
      </c>
      <c r="BB50" s="63">
        <f t="shared" si="74"/>
        <v>10.282648735396203</v>
      </c>
      <c r="BC50" s="63">
        <f t="shared" si="74"/>
        <v>2.5862433838280507</v>
      </c>
      <c r="BD50" s="63">
        <f t="shared" si="74"/>
        <v>8.9023835512009146</v>
      </c>
      <c r="BE50" s="63">
        <f t="shared" si="74"/>
        <v>-16.003477737088502</v>
      </c>
      <c r="BF50" s="63">
        <f t="shared" si="74"/>
        <v>8.6254873757918133</v>
      </c>
      <c r="BG50" s="63">
        <f t="shared" si="74"/>
        <v>-8.811132610468162</v>
      </c>
      <c r="BH50" s="63">
        <f t="shared" si="74"/>
        <v>10.383682259215576</v>
      </c>
      <c r="BI50" s="63">
        <f t="shared" si="74"/>
        <v>-11.399858649253355</v>
      </c>
      <c r="BJ50" s="63">
        <f t="shared" si="74"/>
        <v>9.5130731072887365</v>
      </c>
      <c r="BK50" s="63">
        <f t="shared" si="74"/>
        <v>-6.1132557684767743</v>
      </c>
      <c r="BL50" s="63">
        <f t="shared" si="74"/>
        <v>9.9439409847881972</v>
      </c>
      <c r="BM50" s="63">
        <f t="shared" si="74"/>
        <v>-18.409032764616153</v>
      </c>
      <c r="BN50" s="63">
        <f t="shared" si="74"/>
        <v>11.556091583917441</v>
      </c>
      <c r="BO50" s="63">
        <f t="shared" ref="BO50:CD50" si="75">(BO10-BN10)/BN10*100</f>
        <v>-6.6491263687100775</v>
      </c>
      <c r="BP50" s="63">
        <f t="shared" si="75"/>
        <v>13.420792109871982</v>
      </c>
      <c r="BQ50" s="63">
        <f t="shared" si="75"/>
        <v>-20.675455010203287</v>
      </c>
      <c r="BR50" s="63">
        <f t="shared" si="75"/>
        <v>24.094730247685959</v>
      </c>
      <c r="BS50" s="63">
        <f t="shared" si="75"/>
        <v>-9.181576497231843</v>
      </c>
      <c r="BT50" s="63">
        <f t="shared" si="75"/>
        <v>8.7461671707611011</v>
      </c>
      <c r="BU50" s="63">
        <f t="shared" si="75"/>
        <v>-20.63953047167761</v>
      </c>
      <c r="BV50" s="63">
        <f t="shared" si="75"/>
        <v>19.304417198372004</v>
      </c>
      <c r="BW50" s="63">
        <f t="shared" si="75"/>
        <v>-3.3529947100693312E-3</v>
      </c>
      <c r="BX50" s="63">
        <f t="shared" si="75"/>
        <v>16.351987631824798</v>
      </c>
      <c r="BY50" s="63">
        <f t="shared" si="75"/>
        <v>-12.500959354593261</v>
      </c>
      <c r="BZ50" s="63">
        <f t="shared" si="75"/>
        <v>17.667437320020202</v>
      </c>
      <c r="CA50" s="63">
        <f t="shared" si="75"/>
        <v>-1.8808558280139962</v>
      </c>
      <c r="CB50" s="63">
        <f t="shared" si="75"/>
        <v>12.383812716588492</v>
      </c>
      <c r="CC50" s="63">
        <f t="shared" si="75"/>
        <v>-15.57013658520605</v>
      </c>
      <c r="CD50" s="63">
        <f t="shared" si="59"/>
        <v>2.0670919782866921</v>
      </c>
      <c r="CE50" s="63">
        <f t="shared" si="60"/>
        <v>-5.0555904283671911</v>
      </c>
      <c r="CF50" s="63">
        <f t="shared" si="61"/>
        <v>15.052193367976546</v>
      </c>
      <c r="CG50" s="63">
        <f t="shared" si="62"/>
        <v>-21.246421392035746</v>
      </c>
      <c r="CH50" s="63">
        <f t="shared" si="63"/>
        <v>14.69804729140913</v>
      </c>
      <c r="CI50" s="175"/>
      <c r="CJ50" s="175"/>
      <c r="CK50" s="175"/>
      <c r="CL50" s="175"/>
      <c r="CM50" s="175"/>
    </row>
    <row r="51" spans="1:91" x14ac:dyDescent="0.2">
      <c r="A51" s="3" t="s">
        <v>5</v>
      </c>
      <c r="B51" s="136"/>
      <c r="C51" s="63">
        <f t="shared" ref="C51:AH51" si="76">(C11-B11)/B11*100</f>
        <v>0.92788037887879316</v>
      </c>
      <c r="D51" s="63">
        <f t="shared" si="76"/>
        <v>6.7965985221999166</v>
      </c>
      <c r="E51" s="63">
        <f t="shared" si="76"/>
        <v>-12.649070742691723</v>
      </c>
      <c r="F51" s="63">
        <f t="shared" si="76"/>
        <v>5.7331332518496243</v>
      </c>
      <c r="G51" s="63">
        <f t="shared" si="76"/>
        <v>2.0086414487031079</v>
      </c>
      <c r="H51" s="63">
        <f t="shared" si="76"/>
        <v>7.9552119708881683</v>
      </c>
      <c r="I51" s="63">
        <f t="shared" si="76"/>
        <v>-15.550782283422201</v>
      </c>
      <c r="J51" s="63">
        <f t="shared" si="76"/>
        <v>8.9152516234075296</v>
      </c>
      <c r="K51" s="63">
        <f t="shared" si="76"/>
        <v>10.029872737241629</v>
      </c>
      <c r="L51" s="63">
        <f t="shared" si="76"/>
        <v>3.1144065522444699</v>
      </c>
      <c r="M51" s="63">
        <f t="shared" si="76"/>
        <v>-12.031987337851746</v>
      </c>
      <c r="N51" s="63">
        <f t="shared" si="76"/>
        <v>5.2443902942599108</v>
      </c>
      <c r="O51" s="63">
        <f t="shared" si="76"/>
        <v>10.240058000841676</v>
      </c>
      <c r="P51" s="63">
        <f t="shared" si="76"/>
        <v>-0.47142663064014456</v>
      </c>
      <c r="Q51" s="63">
        <f t="shared" si="76"/>
        <v>-10.743789410640316</v>
      </c>
      <c r="R51" s="63">
        <f t="shared" si="76"/>
        <v>-8.5698605195181763</v>
      </c>
      <c r="S51" s="63">
        <f t="shared" si="76"/>
        <v>17.752632559516574</v>
      </c>
      <c r="T51" s="63">
        <f t="shared" si="76"/>
        <v>16.356152669836625</v>
      </c>
      <c r="U51" s="63">
        <f t="shared" si="76"/>
        <v>-26.445482325510145</v>
      </c>
      <c r="V51" s="63">
        <f t="shared" si="76"/>
        <v>13.001888587187638</v>
      </c>
      <c r="W51" s="63">
        <f t="shared" si="76"/>
        <v>14.467303717000235</v>
      </c>
      <c r="X51" s="63">
        <f t="shared" si="76"/>
        <v>7.8892907797376619</v>
      </c>
      <c r="Y51" s="63">
        <f t="shared" si="76"/>
        <v>-21.046337145816281</v>
      </c>
      <c r="Z51" s="63">
        <f t="shared" si="76"/>
        <v>4.4686424853248683</v>
      </c>
      <c r="AA51" s="63">
        <f t="shared" si="76"/>
        <v>11.771799528289852</v>
      </c>
      <c r="AB51" s="63">
        <f t="shared" si="76"/>
        <v>8.3552128336417884</v>
      </c>
      <c r="AC51" s="63">
        <f t="shared" si="76"/>
        <v>-17.218952497926001</v>
      </c>
      <c r="AD51" s="63">
        <f t="shared" si="76"/>
        <v>6.8954709581348554</v>
      </c>
      <c r="AE51" s="63">
        <f t="shared" si="76"/>
        <v>15.572880712045043</v>
      </c>
      <c r="AF51" s="63">
        <f t="shared" si="76"/>
        <v>13.558649740176151</v>
      </c>
      <c r="AG51" s="63">
        <f t="shared" si="76"/>
        <v>-14.056428333968057</v>
      </c>
      <c r="AH51" s="63">
        <f t="shared" si="76"/>
        <v>-20.169450671476369</v>
      </c>
      <c r="AI51" s="63">
        <f t="shared" ref="AI51:BN51" si="77">(AI11-AH11)/AH11*100</f>
        <v>16.595348778633269</v>
      </c>
      <c r="AJ51" s="63">
        <f t="shared" si="77"/>
        <v>13.257034566133679</v>
      </c>
      <c r="AK51" s="63">
        <f t="shared" si="77"/>
        <v>-22.38861377286198</v>
      </c>
      <c r="AL51" s="63">
        <f t="shared" si="77"/>
        <v>14.311545729269366</v>
      </c>
      <c r="AM51" s="63">
        <f t="shared" si="77"/>
        <v>8.193905242467542</v>
      </c>
      <c r="AN51" s="63">
        <f t="shared" si="77"/>
        <v>15.652499843514512</v>
      </c>
      <c r="AO51" s="63">
        <f t="shared" si="77"/>
        <v>-22.531668732419547</v>
      </c>
      <c r="AP51" s="63">
        <f t="shared" si="77"/>
        <v>2.4983670622312983</v>
      </c>
      <c r="AQ51" s="63">
        <f t="shared" si="77"/>
        <v>12.650279461374192</v>
      </c>
      <c r="AR51" s="63">
        <f t="shared" si="77"/>
        <v>10.092472472313805</v>
      </c>
      <c r="AS51" s="63">
        <f t="shared" si="77"/>
        <v>-23.249393311740377</v>
      </c>
      <c r="AT51" s="63">
        <f t="shared" si="77"/>
        <v>6.1658277263476435</v>
      </c>
      <c r="AU51" s="63">
        <f t="shared" si="77"/>
        <v>20.804768602595498</v>
      </c>
      <c r="AV51" s="63">
        <f t="shared" si="77"/>
        <v>12.1731920973866</v>
      </c>
      <c r="AW51" s="63">
        <f t="shared" si="77"/>
        <v>-27.056498388150303</v>
      </c>
      <c r="AX51" s="63">
        <f t="shared" si="77"/>
        <v>12.844422252285122</v>
      </c>
      <c r="AY51" s="63">
        <f t="shared" si="77"/>
        <v>16.412003820182647</v>
      </c>
      <c r="AZ51" s="63">
        <f t="shared" si="77"/>
        <v>10.460983112924335</v>
      </c>
      <c r="BA51" s="63">
        <f t="shared" si="77"/>
        <v>-35.793901443165396</v>
      </c>
      <c r="BB51" s="63">
        <f t="shared" si="77"/>
        <v>36.91680174245591</v>
      </c>
      <c r="BC51" s="63">
        <f t="shared" si="77"/>
        <v>17.555499090077927</v>
      </c>
      <c r="BD51" s="63">
        <f t="shared" si="77"/>
        <v>13.327199791254904</v>
      </c>
      <c r="BE51" s="63">
        <f t="shared" si="77"/>
        <v>-42.133473849789723</v>
      </c>
      <c r="BF51" s="63">
        <f t="shared" si="77"/>
        <v>102.82412120354338</v>
      </c>
      <c r="BG51" s="63">
        <f t="shared" si="77"/>
        <v>19.908216949358724</v>
      </c>
      <c r="BH51" s="63">
        <f t="shared" si="77"/>
        <v>21.268855740950499</v>
      </c>
      <c r="BI51" s="63">
        <f t="shared" si="77"/>
        <v>-38.773834988815473</v>
      </c>
      <c r="BJ51" s="63">
        <f t="shared" si="77"/>
        <v>82.039474225952091</v>
      </c>
      <c r="BK51" s="63">
        <f t="shared" si="77"/>
        <v>12.683998810164084</v>
      </c>
      <c r="BL51" s="63">
        <f t="shared" si="77"/>
        <v>-6.9523576808718177</v>
      </c>
      <c r="BM51" s="63">
        <f t="shared" si="77"/>
        <v>-36.551929655804955</v>
      </c>
      <c r="BN51" s="63">
        <f t="shared" si="77"/>
        <v>69.638713966780116</v>
      </c>
      <c r="BO51" s="63">
        <f t="shared" ref="BO51:CD51" si="78">(BO11-BN11)/BN11*100</f>
        <v>43.989788064633544</v>
      </c>
      <c r="BP51" s="63">
        <f t="shared" si="78"/>
        <v>-12.145773949195236</v>
      </c>
      <c r="BQ51" s="63">
        <f t="shared" si="78"/>
        <v>-37.915748609491764</v>
      </c>
      <c r="BR51" s="63">
        <f t="shared" si="78"/>
        <v>64.706888633851918</v>
      </c>
      <c r="BS51" s="63">
        <f t="shared" si="78"/>
        <v>39.682269712564128</v>
      </c>
      <c r="BT51" s="63">
        <f t="shared" si="78"/>
        <v>-14.223932032349804</v>
      </c>
      <c r="BU51" s="63">
        <f t="shared" si="78"/>
        <v>-34.83350085443184</v>
      </c>
      <c r="BV51" s="63">
        <f t="shared" si="78"/>
        <v>42.016899422690393</v>
      </c>
      <c r="BW51" s="63">
        <f t="shared" si="78"/>
        <v>40.327293720625029</v>
      </c>
      <c r="BX51" s="63">
        <f t="shared" si="78"/>
        <v>-14.685165740666376</v>
      </c>
      <c r="BY51" s="63">
        <f t="shared" si="78"/>
        <v>-35.061387885434641</v>
      </c>
      <c r="BZ51" s="63">
        <f t="shared" si="78"/>
        <v>43.137993365480867</v>
      </c>
      <c r="CA51" s="63">
        <f t="shared" si="78"/>
        <v>38.365320450130845</v>
      </c>
      <c r="CB51" s="63">
        <f t="shared" si="78"/>
        <v>-17.703140585595158</v>
      </c>
      <c r="CC51" s="63">
        <f t="shared" si="78"/>
        <v>-34.652908659816838</v>
      </c>
      <c r="CD51" s="63">
        <f t="shared" si="59"/>
        <v>39.67477041576673</v>
      </c>
      <c r="CE51" s="63">
        <f t="shared" si="60"/>
        <v>33.657510919455326</v>
      </c>
      <c r="CF51" s="63">
        <f t="shared" si="61"/>
        <v>-16.875038434604459</v>
      </c>
      <c r="CG51" s="63">
        <f t="shared" si="62"/>
        <v>-33.854200289482243</v>
      </c>
      <c r="CH51" s="63">
        <f t="shared" si="63"/>
        <v>39.503011469953854</v>
      </c>
      <c r="CI51" s="175"/>
      <c r="CJ51" s="175"/>
      <c r="CK51" s="175"/>
      <c r="CL51" s="175"/>
      <c r="CM51" s="175"/>
    </row>
    <row r="52" spans="1:91" x14ac:dyDescent="0.2">
      <c r="A52" s="68" t="s">
        <v>6</v>
      </c>
      <c r="B52" s="137"/>
      <c r="C52" s="64">
        <f t="shared" ref="C52:AH52" si="79">(C12-B12)/B12*100</f>
        <v>3.122841734597277</v>
      </c>
      <c r="D52" s="64">
        <f t="shared" si="79"/>
        <v>-11.028247045329472</v>
      </c>
      <c r="E52" s="64">
        <f t="shared" si="79"/>
        <v>-12.271448397207084</v>
      </c>
      <c r="F52" s="64">
        <f t="shared" si="79"/>
        <v>59.537205810420332</v>
      </c>
      <c r="G52" s="64">
        <f t="shared" si="79"/>
        <v>0.50869390546843196</v>
      </c>
      <c r="H52" s="64">
        <f t="shared" si="79"/>
        <v>-16.651535931371491</v>
      </c>
      <c r="I52" s="64">
        <f t="shared" si="79"/>
        <v>-8.8118715727265506</v>
      </c>
      <c r="J52" s="64">
        <f t="shared" si="79"/>
        <v>50.366146188808322</v>
      </c>
      <c r="K52" s="64">
        <f t="shared" si="79"/>
        <v>-1.3429192118017661</v>
      </c>
      <c r="L52" s="64">
        <f t="shared" si="79"/>
        <v>-6.3001016750878343</v>
      </c>
      <c r="M52" s="64">
        <f t="shared" si="79"/>
        <v>-10.366912176722327</v>
      </c>
      <c r="N52" s="64">
        <f t="shared" si="79"/>
        <v>23.893754241135518</v>
      </c>
      <c r="O52" s="64">
        <f t="shared" si="79"/>
        <v>-2.5907833757499823</v>
      </c>
      <c r="P52" s="64">
        <f t="shared" si="79"/>
        <v>-7.2475213030011769</v>
      </c>
      <c r="Q52" s="64">
        <f t="shared" si="79"/>
        <v>-14.494200745195865</v>
      </c>
      <c r="R52" s="64">
        <f t="shared" si="79"/>
        <v>33.656645976897444</v>
      </c>
      <c r="S52" s="64">
        <f t="shared" si="79"/>
        <v>-3.4551371429265378</v>
      </c>
      <c r="T52" s="64">
        <f t="shared" si="79"/>
        <v>-7.9390483965208567</v>
      </c>
      <c r="U52" s="64">
        <f t="shared" si="79"/>
        <v>-15.056141893782318</v>
      </c>
      <c r="V52" s="64">
        <f t="shared" si="79"/>
        <v>39.020678902378044</v>
      </c>
      <c r="W52" s="64">
        <f t="shared" si="79"/>
        <v>-2.6030071773613117</v>
      </c>
      <c r="X52" s="64">
        <f t="shared" si="79"/>
        <v>-6.5371806978292746</v>
      </c>
      <c r="Y52" s="64">
        <f t="shared" si="79"/>
        <v>-13.079311658749374</v>
      </c>
      <c r="Z52" s="64">
        <f t="shared" si="79"/>
        <v>37.915640502628982</v>
      </c>
      <c r="AA52" s="64">
        <f t="shared" si="79"/>
        <v>0.34305143265527471</v>
      </c>
      <c r="AB52" s="64">
        <f t="shared" si="79"/>
        <v>-7.5472972498939823</v>
      </c>
      <c r="AC52" s="64">
        <f t="shared" si="79"/>
        <v>-12.364007482199355</v>
      </c>
      <c r="AD52" s="64">
        <f t="shared" si="79"/>
        <v>28.665805718562225</v>
      </c>
      <c r="AE52" s="64">
        <f t="shared" si="79"/>
        <v>-1.3246982631733883</v>
      </c>
      <c r="AF52" s="64">
        <f t="shared" si="79"/>
        <v>-7.6968973747016705</v>
      </c>
      <c r="AG52" s="64">
        <f t="shared" si="79"/>
        <v>-4.5701357466063381</v>
      </c>
      <c r="AH52" s="64">
        <f t="shared" si="79"/>
        <v>30.359682991261945</v>
      </c>
      <c r="AI52" s="64">
        <f t="shared" ref="AI52:BN52" si="80">(AI12-AH12)/AH12*100</f>
        <v>-3.1176929072486361</v>
      </c>
      <c r="AJ52" s="64">
        <f t="shared" si="80"/>
        <v>-10.05631536604988</v>
      </c>
      <c r="AK52" s="64">
        <f t="shared" si="80"/>
        <v>-6.4698867024448425</v>
      </c>
      <c r="AL52" s="64">
        <f t="shared" si="80"/>
        <v>34.746573159069172</v>
      </c>
      <c r="AM52" s="64">
        <f t="shared" si="80"/>
        <v>15.755855216465578</v>
      </c>
      <c r="AN52" s="64">
        <f t="shared" si="80"/>
        <v>-7.7457592479051707</v>
      </c>
      <c r="AO52" s="64">
        <f t="shared" si="80"/>
        <v>-2.4944616747895516</v>
      </c>
      <c r="AP52" s="64">
        <f t="shared" si="80"/>
        <v>23.801517698913994</v>
      </c>
      <c r="AQ52" s="64">
        <f t="shared" si="80"/>
        <v>8.3318040007340795</v>
      </c>
      <c r="AR52" s="64">
        <f t="shared" si="80"/>
        <v>-1.8973403354226666</v>
      </c>
      <c r="AS52" s="64">
        <f t="shared" si="80"/>
        <v>-7.5634605422206871</v>
      </c>
      <c r="AT52" s="64">
        <f t="shared" si="80"/>
        <v>14.440500653838969</v>
      </c>
      <c r="AU52" s="64">
        <f t="shared" si="80"/>
        <v>10.447273914462944</v>
      </c>
      <c r="AV52" s="64">
        <f t="shared" si="80"/>
        <v>-1.4779781259237363</v>
      </c>
      <c r="AW52" s="64">
        <f t="shared" si="80"/>
        <v>-10.603060306030605</v>
      </c>
      <c r="AX52" s="64">
        <f t="shared" si="80"/>
        <v>43.760907504363004</v>
      </c>
      <c r="AY52" s="64">
        <f t="shared" si="80"/>
        <v>1.7275592389401191</v>
      </c>
      <c r="AZ52" s="64">
        <f t="shared" si="80"/>
        <v>-2.5243832472748138</v>
      </c>
      <c r="BA52" s="64">
        <f t="shared" si="80"/>
        <v>-10.244849911712775</v>
      </c>
      <c r="BB52" s="64">
        <f t="shared" si="80"/>
        <v>64.990097971067712</v>
      </c>
      <c r="BC52" s="64">
        <f t="shared" si="80"/>
        <v>12.575516693163753</v>
      </c>
      <c r="BD52" s="64">
        <f t="shared" si="80"/>
        <v>4.7239090523937293</v>
      </c>
      <c r="BE52" s="64">
        <f t="shared" si="80"/>
        <v>-7.1134785247117529</v>
      </c>
      <c r="BF52" s="64">
        <f t="shared" si="80"/>
        <v>5.0813008130081307E-2</v>
      </c>
      <c r="BG52" s="64">
        <f t="shared" si="80"/>
        <v>6.8998041065080171</v>
      </c>
      <c r="BH52" s="64">
        <f t="shared" si="80"/>
        <v>-6.6105606081172805</v>
      </c>
      <c r="BI52" s="64">
        <f t="shared" si="80"/>
        <v>-16.14680232558139</v>
      </c>
      <c r="BJ52" s="64">
        <f t="shared" si="80"/>
        <v>14.038584874590484</v>
      </c>
      <c r="BK52" s="64">
        <f t="shared" si="80"/>
        <v>5.1755585955312355</v>
      </c>
      <c r="BL52" s="64">
        <f t="shared" si="80"/>
        <v>-3.8442083965604454</v>
      </c>
      <c r="BM52" s="64">
        <f t="shared" si="80"/>
        <v>-18.376042684301492</v>
      </c>
      <c r="BN52" s="64">
        <f t="shared" si="80"/>
        <v>22.396586169752428</v>
      </c>
      <c r="BO52" s="64">
        <f t="shared" ref="BO52:CD52" si="81">(BO12-BN12)/BN12*100</f>
        <v>13.94351735887801</v>
      </c>
      <c r="BP52" s="64">
        <f t="shared" si="81"/>
        <v>-5.0636880654605667</v>
      </c>
      <c r="BQ52" s="64">
        <f t="shared" si="81"/>
        <v>-9.5535776371601262</v>
      </c>
      <c r="BR52" s="64">
        <f t="shared" si="81"/>
        <v>17.135410660331633</v>
      </c>
      <c r="BS52" s="64">
        <f t="shared" si="81"/>
        <v>10.114847019412048</v>
      </c>
      <c r="BT52" s="64">
        <f t="shared" si="81"/>
        <v>-8.9408661018858648</v>
      </c>
      <c r="BU52" s="64">
        <f t="shared" si="81"/>
        <v>-8.952673954310395</v>
      </c>
      <c r="BV52" s="64">
        <f t="shared" si="81"/>
        <v>19.897191087977102</v>
      </c>
      <c r="BW52" s="64">
        <f t="shared" si="81"/>
        <v>16.178405287326289</v>
      </c>
      <c r="BX52" s="64">
        <f t="shared" si="81"/>
        <v>-2.1161388620643913</v>
      </c>
      <c r="BY52" s="64">
        <f t="shared" si="81"/>
        <v>-9.0140158851267937</v>
      </c>
      <c r="BZ52" s="64">
        <f t="shared" si="81"/>
        <v>17.424274473918597</v>
      </c>
      <c r="CA52" s="64">
        <f t="shared" si="81"/>
        <v>5.2529755148050272</v>
      </c>
      <c r="CB52" s="64">
        <f t="shared" si="81"/>
        <v>-11.710555930677479</v>
      </c>
      <c r="CC52" s="64">
        <f t="shared" si="81"/>
        <v>-11.776327529507741</v>
      </c>
      <c r="CD52" s="64">
        <f t="shared" si="59"/>
        <v>19.488790965349526</v>
      </c>
      <c r="CE52" s="64">
        <f t="shared" si="60"/>
        <v>8.2321527532873198</v>
      </c>
      <c r="CF52" s="64">
        <f t="shared" si="61"/>
        <v>-13.280268118977798</v>
      </c>
      <c r="CG52" s="64">
        <f t="shared" si="62"/>
        <v>-10.767579173376275</v>
      </c>
      <c r="CH52" s="64">
        <f t="shared" si="63"/>
        <v>18.994948719001698</v>
      </c>
      <c r="CI52" s="175"/>
      <c r="CJ52" s="175"/>
      <c r="CK52" s="175"/>
      <c r="CL52" s="175"/>
      <c r="CM52" s="175"/>
    </row>
    <row r="53" spans="1:91" x14ac:dyDescent="0.2">
      <c r="A53" s="2" t="s">
        <v>7</v>
      </c>
      <c r="B53" s="138"/>
      <c r="C53" s="66">
        <f t="shared" ref="C53:AH53" si="82">(C13-B13)/B13*100</f>
        <v>0.37725788430741097</v>
      </c>
      <c r="D53" s="66">
        <f t="shared" si="82"/>
        <v>7.124239033963657</v>
      </c>
      <c r="E53" s="66">
        <f t="shared" si="82"/>
        <v>4.9412475451213753</v>
      </c>
      <c r="F53" s="66">
        <f t="shared" si="82"/>
        <v>1.5823480536411958</v>
      </c>
      <c r="G53" s="66">
        <f t="shared" si="82"/>
        <v>0.2709746941515469</v>
      </c>
      <c r="H53" s="66">
        <f t="shared" si="82"/>
        <v>6.379423170716839</v>
      </c>
      <c r="I53" s="66">
        <f t="shared" si="82"/>
        <v>5.0469488175976673</v>
      </c>
      <c r="J53" s="66">
        <f t="shared" si="82"/>
        <v>-0.74739144747280106</v>
      </c>
      <c r="K53" s="66">
        <f t="shared" si="82"/>
        <v>3.315209606746695</v>
      </c>
      <c r="L53" s="66">
        <f t="shared" si="82"/>
        <v>6.0355942490041068</v>
      </c>
      <c r="M53" s="66">
        <f t="shared" si="82"/>
        <v>2.0275071895609553</v>
      </c>
      <c r="N53" s="66">
        <f t="shared" si="82"/>
        <v>-2.5143422574798011</v>
      </c>
      <c r="O53" s="66">
        <f t="shared" si="82"/>
        <v>4.9321233927938417</v>
      </c>
      <c r="P53" s="66">
        <f t="shared" si="82"/>
        <v>1.6853561232477494</v>
      </c>
      <c r="Q53" s="66">
        <f t="shared" si="82"/>
        <v>2.4688232731060835</v>
      </c>
      <c r="R53" s="66">
        <f t="shared" si="82"/>
        <v>2.3337518299141546</v>
      </c>
      <c r="S53" s="66">
        <f t="shared" si="82"/>
        <v>1.6483706002767315</v>
      </c>
      <c r="T53" s="66">
        <f t="shared" si="82"/>
        <v>8.4421038453323174</v>
      </c>
      <c r="U53" s="66">
        <f t="shared" si="82"/>
        <v>6.4485301609766603</v>
      </c>
      <c r="V53" s="66">
        <f t="shared" si="82"/>
        <v>-1.9127170100509305</v>
      </c>
      <c r="W53" s="66">
        <f t="shared" si="82"/>
        <v>3.5157505296106972</v>
      </c>
      <c r="X53" s="66">
        <f t="shared" si="82"/>
        <v>9.4169662290295637</v>
      </c>
      <c r="Y53" s="66">
        <f t="shared" si="82"/>
        <v>5.2052904517995966</v>
      </c>
      <c r="Z53" s="66">
        <f t="shared" si="82"/>
        <v>-2.2247252354193607</v>
      </c>
      <c r="AA53" s="66">
        <f t="shared" si="82"/>
        <v>1.1401696909632693</v>
      </c>
      <c r="AB53" s="66">
        <f t="shared" si="82"/>
        <v>3.670567246176379</v>
      </c>
      <c r="AC53" s="66">
        <f t="shared" si="82"/>
        <v>7.3295713117561982</v>
      </c>
      <c r="AD53" s="66">
        <f t="shared" si="82"/>
        <v>6.5527102366079042</v>
      </c>
      <c r="AE53" s="66">
        <f t="shared" si="82"/>
        <v>1.3040065091203457</v>
      </c>
      <c r="AF53" s="66">
        <f t="shared" si="82"/>
        <v>5.5813415702623947</v>
      </c>
      <c r="AG53" s="66">
        <f t="shared" si="82"/>
        <v>9.5922864036908457</v>
      </c>
      <c r="AH53" s="66">
        <f t="shared" si="82"/>
        <v>0.53451526272357675</v>
      </c>
      <c r="AI53" s="66">
        <f t="shared" ref="AI53:BN53" si="83">(AI13-AH13)/AH13*100</f>
        <v>-0.48975134607596327</v>
      </c>
      <c r="AJ53" s="66">
        <f t="shared" si="83"/>
        <v>2.2251673202616997</v>
      </c>
      <c r="AK53" s="66">
        <f t="shared" si="83"/>
        <v>5.2292788121688112</v>
      </c>
      <c r="AL53" s="66">
        <f t="shared" si="83"/>
        <v>3.2703151390476761</v>
      </c>
      <c r="AM53" s="66">
        <f t="shared" si="83"/>
        <v>-1.4260686809766923</v>
      </c>
      <c r="AN53" s="66">
        <f t="shared" si="83"/>
        <v>5.5947394266928105</v>
      </c>
      <c r="AO53" s="66">
        <f t="shared" si="83"/>
        <v>4.095696366512537</v>
      </c>
      <c r="AP53" s="66">
        <f t="shared" si="83"/>
        <v>1.5163123092561337</v>
      </c>
      <c r="AQ53" s="66">
        <f t="shared" si="83"/>
        <v>9.7813548148786303E-2</v>
      </c>
      <c r="AR53" s="66">
        <f t="shared" si="83"/>
        <v>3.9517141993093334</v>
      </c>
      <c r="AS53" s="66">
        <f t="shared" si="83"/>
        <v>5.8877310144556745</v>
      </c>
      <c r="AT53" s="66">
        <f t="shared" si="83"/>
        <v>2.5897649846386748</v>
      </c>
      <c r="AU53" s="66">
        <f t="shared" si="83"/>
        <v>2.2192231154331448</v>
      </c>
      <c r="AV53" s="66">
        <f t="shared" si="83"/>
        <v>6.8132452298721367</v>
      </c>
      <c r="AW53" s="66">
        <f t="shared" si="83"/>
        <v>4.5187045104185568</v>
      </c>
      <c r="AX53" s="66">
        <f t="shared" si="83"/>
        <v>1.6503304856676786</v>
      </c>
      <c r="AY53" s="66">
        <f t="shared" si="83"/>
        <v>1.1663201933211786</v>
      </c>
      <c r="AZ53" s="66">
        <f t="shared" si="83"/>
        <v>6.2765569227394788</v>
      </c>
      <c r="BA53" s="66">
        <f t="shared" si="83"/>
        <v>4.7971595846882282</v>
      </c>
      <c r="BB53" s="66">
        <f t="shared" si="83"/>
        <v>-3.6585860065865705</v>
      </c>
      <c r="BC53" s="66">
        <f t="shared" si="83"/>
        <v>1.8388729632559875</v>
      </c>
      <c r="BD53" s="66">
        <f t="shared" si="83"/>
        <v>4.1688840915224761</v>
      </c>
      <c r="BE53" s="66">
        <f t="shared" si="83"/>
        <v>4.3807964275708215</v>
      </c>
      <c r="BF53" s="66">
        <f t="shared" si="83"/>
        <v>-1.114295612644405</v>
      </c>
      <c r="BG53" s="66">
        <f t="shared" si="83"/>
        <v>1.6078858702266565</v>
      </c>
      <c r="BH53" s="66">
        <f t="shared" si="83"/>
        <v>0.31889974709525415</v>
      </c>
      <c r="BI53" s="66">
        <f t="shared" si="83"/>
        <v>6.8117096705226619</v>
      </c>
      <c r="BJ53" s="66">
        <f t="shared" si="83"/>
        <v>-2.2597102917731164</v>
      </c>
      <c r="BK53" s="66">
        <f t="shared" si="83"/>
        <v>4.5896133706506088</v>
      </c>
      <c r="BL53" s="66">
        <f t="shared" si="83"/>
        <v>-8.7974534850823835E-2</v>
      </c>
      <c r="BM53" s="66">
        <f t="shared" si="83"/>
        <v>8.5239531696840753</v>
      </c>
      <c r="BN53" s="66">
        <f t="shared" si="83"/>
        <v>-5.044792132900553</v>
      </c>
      <c r="BO53" s="66">
        <f t="shared" ref="BO53:CD53" si="84">(BO13-BN13)/BN13*100</f>
        <v>4.9515118392960034</v>
      </c>
      <c r="BP53" s="66">
        <f t="shared" si="84"/>
        <v>1.4129353165829439</v>
      </c>
      <c r="BQ53" s="66">
        <f t="shared" si="84"/>
        <v>8.0071467468577318</v>
      </c>
      <c r="BR53" s="66">
        <f t="shared" si="84"/>
        <v>-5.6565265195536636</v>
      </c>
      <c r="BS53" s="66">
        <f t="shared" si="84"/>
        <v>4.5804743711504186</v>
      </c>
      <c r="BT53" s="66">
        <f t="shared" si="84"/>
        <v>1.687311205315456</v>
      </c>
      <c r="BU53" s="66">
        <f t="shared" si="84"/>
        <v>7.580353625092541</v>
      </c>
      <c r="BV53" s="66">
        <f t="shared" si="84"/>
        <v>-4.5021714891071891</v>
      </c>
      <c r="BW53" s="66">
        <f t="shared" si="84"/>
        <v>3.5426653931805148</v>
      </c>
      <c r="BX53" s="66">
        <f t="shared" si="84"/>
        <v>1.4670303991545186</v>
      </c>
      <c r="BY53" s="66">
        <f t="shared" si="84"/>
        <v>4.9949580679466932</v>
      </c>
      <c r="BZ53" s="66">
        <f t="shared" si="84"/>
        <v>-1.6023634594635867</v>
      </c>
      <c r="CA53" s="66">
        <f t="shared" si="84"/>
        <v>5.3205126318846607E-2</v>
      </c>
      <c r="CB53" s="66">
        <f t="shared" si="84"/>
        <v>2.8816179829667501</v>
      </c>
      <c r="CC53" s="66">
        <f t="shared" si="84"/>
        <v>4.6288683739170651</v>
      </c>
      <c r="CD53" s="66">
        <f t="shared" si="59"/>
        <v>-2.4263149192539921</v>
      </c>
      <c r="CE53" s="66">
        <f t="shared" si="60"/>
        <v>0.27652303483755897</v>
      </c>
      <c r="CF53" s="66">
        <f t="shared" si="61"/>
        <v>2.5632940697560507</v>
      </c>
      <c r="CG53" s="66">
        <f t="shared" si="62"/>
        <v>3.9208920592322491</v>
      </c>
      <c r="CH53" s="66">
        <f t="shared" si="63"/>
        <v>-1.4648517695282024</v>
      </c>
      <c r="CI53" s="175"/>
      <c r="CJ53" s="175"/>
      <c r="CK53" s="175"/>
      <c r="CL53" s="175"/>
      <c r="CM53" s="175"/>
    </row>
    <row r="54" spans="1:91" x14ac:dyDescent="0.2">
      <c r="A54" s="3" t="s">
        <v>8</v>
      </c>
      <c r="B54" s="136"/>
      <c r="C54" s="63">
        <f t="shared" ref="C54:AH54" si="85">(C14-B14)/B14*100</f>
        <v>-2.5830228910276367</v>
      </c>
      <c r="D54" s="63">
        <f t="shared" si="85"/>
        <v>9.1655361876531565</v>
      </c>
      <c r="E54" s="63">
        <f t="shared" si="85"/>
        <v>16.979731053060483</v>
      </c>
      <c r="F54" s="63">
        <f t="shared" si="85"/>
        <v>-10.183598876749651</v>
      </c>
      <c r="G54" s="63">
        <f t="shared" si="85"/>
        <v>-1.3845175633421578</v>
      </c>
      <c r="H54" s="63">
        <f t="shared" si="85"/>
        <v>7.6683044116007686</v>
      </c>
      <c r="I54" s="63">
        <f t="shared" si="85"/>
        <v>19.400245586983232</v>
      </c>
      <c r="J54" s="63">
        <f t="shared" si="85"/>
        <v>-15.127099323214765</v>
      </c>
      <c r="K54" s="63">
        <f t="shared" si="85"/>
        <v>1.682830351225046</v>
      </c>
      <c r="L54" s="63">
        <f t="shared" si="85"/>
        <v>4.4361950438087012</v>
      </c>
      <c r="M54" s="63">
        <f t="shared" si="85"/>
        <v>12.153750196946469</v>
      </c>
      <c r="N54" s="63">
        <f t="shared" si="85"/>
        <v>-12.927854951686085</v>
      </c>
      <c r="O54" s="63">
        <f t="shared" si="85"/>
        <v>7.1444023682127709</v>
      </c>
      <c r="P54" s="63">
        <f t="shared" si="85"/>
        <v>-1.8500884676115905</v>
      </c>
      <c r="Q54" s="63">
        <f t="shared" si="85"/>
        <v>5.4787119987225994</v>
      </c>
      <c r="R54" s="63">
        <f t="shared" si="85"/>
        <v>-6.6011170300901814</v>
      </c>
      <c r="S54" s="63">
        <f t="shared" si="85"/>
        <v>0.11691533462847546</v>
      </c>
      <c r="T54" s="63">
        <f t="shared" si="85"/>
        <v>10.570197942831328</v>
      </c>
      <c r="U54" s="63">
        <f t="shared" si="85"/>
        <v>20.769178272047579</v>
      </c>
      <c r="V54" s="63">
        <f t="shared" si="85"/>
        <v>-6.0757854366387098</v>
      </c>
      <c r="W54" s="63">
        <f t="shared" si="85"/>
        <v>1.364253499684005</v>
      </c>
      <c r="X54" s="63">
        <f t="shared" si="85"/>
        <v>11.505635562497595</v>
      </c>
      <c r="Y54" s="63">
        <f t="shared" si="85"/>
        <v>14.355808783839136</v>
      </c>
      <c r="Z54" s="63">
        <f t="shared" si="85"/>
        <v>-9.4583915313138665</v>
      </c>
      <c r="AA54" s="63">
        <f t="shared" si="85"/>
        <v>-1.4009157260956089</v>
      </c>
      <c r="AB54" s="63">
        <f t="shared" si="85"/>
        <v>4.7612466642956548</v>
      </c>
      <c r="AC54" s="63">
        <f t="shared" si="85"/>
        <v>16.806396487281226</v>
      </c>
      <c r="AD54" s="63">
        <f t="shared" si="85"/>
        <v>-4.4709796301746954</v>
      </c>
      <c r="AE54" s="63">
        <f t="shared" si="85"/>
        <v>1.4498710964769475</v>
      </c>
      <c r="AF54" s="63">
        <f t="shared" si="85"/>
        <v>6.2182557845628645</v>
      </c>
      <c r="AG54" s="63">
        <f t="shared" si="85"/>
        <v>18.941375075188947</v>
      </c>
      <c r="AH54" s="63">
        <f t="shared" si="85"/>
        <v>-10.580017837810315</v>
      </c>
      <c r="AI54" s="63">
        <f t="shared" ref="AI54:BN54" si="86">(AI14-AH14)/AH14*100</f>
        <v>-2.1428386029670272</v>
      </c>
      <c r="AJ54" s="63">
        <f t="shared" si="86"/>
        <v>6.9854260044601473</v>
      </c>
      <c r="AK54" s="63">
        <f t="shared" si="86"/>
        <v>15.541324184288941</v>
      </c>
      <c r="AL54" s="63">
        <f t="shared" si="86"/>
        <v>-8.1253069675922625</v>
      </c>
      <c r="AM54" s="63">
        <f t="shared" si="86"/>
        <v>-3.9333958898879535</v>
      </c>
      <c r="AN54" s="63">
        <f t="shared" si="86"/>
        <v>14.078061048279187</v>
      </c>
      <c r="AO54" s="63">
        <f t="shared" si="86"/>
        <v>11.383343631984527</v>
      </c>
      <c r="AP54" s="63">
        <f t="shared" si="86"/>
        <v>-11.786784626018127</v>
      </c>
      <c r="AQ54" s="63">
        <f t="shared" si="86"/>
        <v>-2.3146453052463589</v>
      </c>
      <c r="AR54" s="63">
        <f t="shared" si="86"/>
        <v>9.5183112664896061</v>
      </c>
      <c r="AS54" s="63">
        <f t="shared" si="86"/>
        <v>14.608369844141089</v>
      </c>
      <c r="AT54" s="63">
        <f t="shared" si="86"/>
        <v>-10.40801010062291</v>
      </c>
      <c r="AU54" s="63">
        <f t="shared" si="86"/>
        <v>-1.5494013567256246</v>
      </c>
      <c r="AV54" s="63">
        <f t="shared" si="86"/>
        <v>9.7409650526832596</v>
      </c>
      <c r="AW54" s="63">
        <f t="shared" si="86"/>
        <v>12.980315503506695</v>
      </c>
      <c r="AX54" s="63">
        <f t="shared" si="86"/>
        <v>-6.1372116423342513</v>
      </c>
      <c r="AY54" s="63">
        <f t="shared" si="86"/>
        <v>-1.4224607197945105</v>
      </c>
      <c r="AZ54" s="63">
        <f t="shared" si="86"/>
        <v>7.9893150221962914</v>
      </c>
      <c r="BA54" s="63">
        <f t="shared" si="86"/>
        <v>13.786158648035393</v>
      </c>
      <c r="BB54" s="63">
        <f t="shared" si="86"/>
        <v>-1.7091901816883897</v>
      </c>
      <c r="BC54" s="63">
        <f t="shared" si="86"/>
        <v>-2.4656334612829425E-2</v>
      </c>
      <c r="BD54" s="63">
        <f t="shared" si="86"/>
        <v>4.848449839300903</v>
      </c>
      <c r="BE54" s="63">
        <f t="shared" si="86"/>
        <v>11.230685476961643</v>
      </c>
      <c r="BF54" s="63">
        <f t="shared" si="86"/>
        <v>-6.3030167598994176</v>
      </c>
      <c r="BG54" s="63">
        <f t="shared" si="86"/>
        <v>-1.0376271081925169E-2</v>
      </c>
      <c r="BH54" s="63">
        <f t="shared" si="86"/>
        <v>-0.27328069502449592</v>
      </c>
      <c r="BI54" s="63">
        <f t="shared" si="86"/>
        <v>14.482204115910092</v>
      </c>
      <c r="BJ54" s="63">
        <f t="shared" si="86"/>
        <v>0.22284833492712813</v>
      </c>
      <c r="BK54" s="63">
        <f t="shared" si="86"/>
        <v>8.6485653087688998</v>
      </c>
      <c r="BL54" s="63">
        <f t="shared" si="86"/>
        <v>-3.7204362379529186</v>
      </c>
      <c r="BM54" s="63">
        <f t="shared" si="86"/>
        <v>20.240719177681747</v>
      </c>
      <c r="BN54" s="63">
        <f t="shared" si="86"/>
        <v>-15.273012746362745</v>
      </c>
      <c r="BO54" s="63">
        <f t="shared" ref="BO54:CD54" si="87">(BO14-BN14)/BN14*100</f>
        <v>8.5506895364436986</v>
      </c>
      <c r="BP54" s="63">
        <f t="shared" si="87"/>
        <v>-0.34081984700668977</v>
      </c>
      <c r="BQ54" s="63">
        <f t="shared" si="87"/>
        <v>20.156071428051931</v>
      </c>
      <c r="BR54" s="63">
        <f t="shared" si="87"/>
        <v>-16.319838159371905</v>
      </c>
      <c r="BS54" s="63">
        <f t="shared" si="87"/>
        <v>7.3586098115137997</v>
      </c>
      <c r="BT54" s="63">
        <f t="shared" si="87"/>
        <v>-0.54085870428789329</v>
      </c>
      <c r="BU54" s="63">
        <f t="shared" si="87"/>
        <v>18.026003820958817</v>
      </c>
      <c r="BV54" s="63">
        <f t="shared" si="87"/>
        <v>-11.599204375368263</v>
      </c>
      <c r="BW54" s="63">
        <f t="shared" si="87"/>
        <v>4.297871490778939</v>
      </c>
      <c r="BX54" s="63">
        <f t="shared" si="87"/>
        <v>1.9183153660549992</v>
      </c>
      <c r="BY54" s="63">
        <f t="shared" si="87"/>
        <v>13.09528336554712</v>
      </c>
      <c r="BZ54" s="63">
        <f t="shared" si="87"/>
        <v>-8.5897254115733368</v>
      </c>
      <c r="CA54" s="63">
        <f t="shared" si="87"/>
        <v>2.0389870236764165</v>
      </c>
      <c r="CB54" s="63">
        <f t="shared" si="87"/>
        <v>-1.2069596368197828</v>
      </c>
      <c r="CC54" s="63">
        <f t="shared" si="87"/>
        <v>11.786177484124135</v>
      </c>
      <c r="CD54" s="63">
        <f t="shared" si="59"/>
        <v>-7.7518895480196539</v>
      </c>
      <c r="CE54" s="63">
        <f t="shared" si="60"/>
        <v>4.1331368712913745</v>
      </c>
      <c r="CF54" s="63">
        <f t="shared" si="61"/>
        <v>-1.4087884155335952</v>
      </c>
      <c r="CG54" s="63">
        <f t="shared" si="62"/>
        <v>12.169039527381802</v>
      </c>
      <c r="CH54" s="63">
        <f t="shared" si="63"/>
        <v>-5.9335413860246131</v>
      </c>
      <c r="CI54" s="175"/>
      <c r="CJ54" s="175"/>
      <c r="CK54" s="175"/>
      <c r="CL54" s="175"/>
      <c r="CM54" s="175"/>
    </row>
    <row r="55" spans="1:91" x14ac:dyDescent="0.2">
      <c r="A55" s="3" t="s">
        <v>9</v>
      </c>
      <c r="B55" s="136"/>
      <c r="C55" s="63">
        <f t="shared" ref="C55:AH55" si="88">(C15-B15)/B15*100</f>
        <v>4.4774630263123045</v>
      </c>
      <c r="D55" s="63">
        <f t="shared" si="88"/>
        <v>14.744958870792066</v>
      </c>
      <c r="E55" s="63">
        <f t="shared" si="88"/>
        <v>4.8591138998066086</v>
      </c>
      <c r="F55" s="63">
        <f t="shared" si="88"/>
        <v>1.5628498137614493</v>
      </c>
      <c r="G55" s="63">
        <f t="shared" si="88"/>
        <v>-2.7976545699319386</v>
      </c>
      <c r="H55" s="63">
        <f t="shared" si="88"/>
        <v>12.208989552688164</v>
      </c>
      <c r="I55" s="63">
        <f t="shared" si="88"/>
        <v>2.9444609333489837</v>
      </c>
      <c r="J55" s="63">
        <f t="shared" si="88"/>
        <v>-2.3508996747283679</v>
      </c>
      <c r="K55" s="63">
        <f t="shared" si="88"/>
        <v>4.8194482623465813</v>
      </c>
      <c r="L55" s="63">
        <f t="shared" si="88"/>
        <v>11.385603666484254</v>
      </c>
      <c r="M55" s="63">
        <f t="shared" si="88"/>
        <v>-1.514289673709931</v>
      </c>
      <c r="N55" s="63">
        <f t="shared" si="88"/>
        <v>-4.5610188333567923</v>
      </c>
      <c r="O55" s="63">
        <f t="shared" si="88"/>
        <v>7.460652003072858</v>
      </c>
      <c r="P55" s="63">
        <f t="shared" si="88"/>
        <v>8.0395541428860327</v>
      </c>
      <c r="Q55" s="63">
        <f t="shared" si="88"/>
        <v>3.6041140112786607</v>
      </c>
      <c r="R55" s="63">
        <f t="shared" si="88"/>
        <v>-5.3780241729410143</v>
      </c>
      <c r="S55" s="63">
        <f t="shared" si="88"/>
        <v>7.278681209710304</v>
      </c>
      <c r="T55" s="63">
        <f t="shared" si="88"/>
        <v>9.1842884203154131</v>
      </c>
      <c r="U55" s="63">
        <f t="shared" si="88"/>
        <v>4.8986568208168437</v>
      </c>
      <c r="V55" s="63">
        <f t="shared" si="88"/>
        <v>-3.7333887981481686</v>
      </c>
      <c r="W55" s="63">
        <f t="shared" si="88"/>
        <v>8.9558177193239086</v>
      </c>
      <c r="X55" s="63">
        <f t="shared" si="88"/>
        <v>10.20093917761303</v>
      </c>
      <c r="Y55" s="63">
        <f t="shared" si="88"/>
        <v>5.5682821720097939</v>
      </c>
      <c r="Z55" s="63">
        <f t="shared" si="88"/>
        <v>-6.9903910036347927</v>
      </c>
      <c r="AA55" s="63">
        <f t="shared" si="88"/>
        <v>5.4698587439381576</v>
      </c>
      <c r="AB55" s="63">
        <f t="shared" si="88"/>
        <v>4.1614282172403687</v>
      </c>
      <c r="AC55" s="63">
        <f t="shared" si="88"/>
        <v>9.3486559912787364</v>
      </c>
      <c r="AD55" s="63">
        <f t="shared" si="88"/>
        <v>-2.7555836938227407</v>
      </c>
      <c r="AE55" s="63">
        <f t="shared" si="88"/>
        <v>3.2555379540284179</v>
      </c>
      <c r="AF55" s="63">
        <f t="shared" si="88"/>
        <v>5.3041634714382475</v>
      </c>
      <c r="AG55" s="63">
        <f t="shared" si="88"/>
        <v>11.140842562200003</v>
      </c>
      <c r="AH55" s="63">
        <f t="shared" si="88"/>
        <v>2.4053245557790386</v>
      </c>
      <c r="AI55" s="63">
        <f t="shared" ref="AI55:BN55" si="89">(AI15-AH15)/AH15*100</f>
        <v>1.9500251706566674</v>
      </c>
      <c r="AJ55" s="63">
        <f t="shared" si="89"/>
        <v>5.0124369867140732</v>
      </c>
      <c r="AK55" s="63">
        <f t="shared" si="89"/>
        <v>9.7974420623773781</v>
      </c>
      <c r="AL55" s="63">
        <f t="shared" si="89"/>
        <v>-5.1115621296230686E-2</v>
      </c>
      <c r="AM55" s="63">
        <f t="shared" si="89"/>
        <v>1.4145472962117236</v>
      </c>
      <c r="AN55" s="63">
        <f t="shared" si="89"/>
        <v>3.8760415091480551</v>
      </c>
      <c r="AO55" s="63">
        <f t="shared" si="89"/>
        <v>3.1014433218468409</v>
      </c>
      <c r="AP55" s="63">
        <f t="shared" si="89"/>
        <v>1.6065934157637307</v>
      </c>
      <c r="AQ55" s="63">
        <f t="shared" si="89"/>
        <v>-1.2455739015630192</v>
      </c>
      <c r="AR55" s="63">
        <f t="shared" si="89"/>
        <v>7.1093940784210146</v>
      </c>
      <c r="AS55" s="63">
        <f t="shared" si="89"/>
        <v>9.1909790555787367</v>
      </c>
      <c r="AT55" s="63">
        <f t="shared" si="89"/>
        <v>5.5725583776416272</v>
      </c>
      <c r="AU55" s="63">
        <f t="shared" si="89"/>
        <v>7.8468570975408607</v>
      </c>
      <c r="AV55" s="63">
        <f t="shared" si="89"/>
        <v>7.2321178420180416</v>
      </c>
      <c r="AW55" s="63">
        <f t="shared" si="89"/>
        <v>4.6853695095212711</v>
      </c>
      <c r="AX55" s="63">
        <f t="shared" si="89"/>
        <v>-12.542207170788405</v>
      </c>
      <c r="AY55" s="63">
        <f t="shared" si="89"/>
        <v>9.521590249845115</v>
      </c>
      <c r="AZ55" s="63">
        <f t="shared" si="89"/>
        <v>7.7241979626823385</v>
      </c>
      <c r="BA55" s="63">
        <f t="shared" si="89"/>
        <v>3.3538250606916842</v>
      </c>
      <c r="BB55" s="63">
        <f t="shared" si="89"/>
        <v>-15.311837376090773</v>
      </c>
      <c r="BC55" s="63">
        <f t="shared" si="89"/>
        <v>11.689789089574736</v>
      </c>
      <c r="BD55" s="63">
        <f t="shared" si="89"/>
        <v>4.1277741560849357</v>
      </c>
      <c r="BE55" s="63">
        <f t="shared" si="89"/>
        <v>7.5558648208194228</v>
      </c>
      <c r="BF55" s="63">
        <f t="shared" si="89"/>
        <v>-19.306291929486253</v>
      </c>
      <c r="BG55" s="63">
        <f t="shared" si="89"/>
        <v>10.205720563189546</v>
      </c>
      <c r="BH55" s="63">
        <f t="shared" si="89"/>
        <v>3.6143944455322923</v>
      </c>
      <c r="BI55" s="63">
        <f t="shared" si="89"/>
        <v>5.8051556036917926</v>
      </c>
      <c r="BJ55" s="63">
        <f t="shared" si="89"/>
        <v>-20.188343849010383</v>
      </c>
      <c r="BK55" s="63">
        <f t="shared" si="89"/>
        <v>13.838662717405359</v>
      </c>
      <c r="BL55" s="63">
        <f t="shared" si="89"/>
        <v>4.3872571504311164</v>
      </c>
      <c r="BM55" s="63">
        <f t="shared" si="89"/>
        <v>9.0533238872345922</v>
      </c>
      <c r="BN55" s="63">
        <f t="shared" si="89"/>
        <v>-11.036682869156081</v>
      </c>
      <c r="BO55" s="63">
        <f t="shared" ref="BO55:CD55" si="90">(BO15-BN15)/BN15*100</f>
        <v>12.566502159830382</v>
      </c>
      <c r="BP55" s="63">
        <f t="shared" si="90"/>
        <v>5.0962738080361625</v>
      </c>
      <c r="BQ55" s="63">
        <f t="shared" si="90"/>
        <v>2.6078472764957499</v>
      </c>
      <c r="BR55" s="63">
        <f t="shared" si="90"/>
        <v>-3.1830366682612445</v>
      </c>
      <c r="BS55" s="63">
        <f t="shared" si="90"/>
        <v>9.4902933355527246</v>
      </c>
      <c r="BT55" s="63">
        <f t="shared" si="90"/>
        <v>4.3654097537854506</v>
      </c>
      <c r="BU55" s="63">
        <f t="shared" si="90"/>
        <v>1.2132256534810806</v>
      </c>
      <c r="BV55" s="63">
        <f t="shared" si="90"/>
        <v>-1.7728228661349283</v>
      </c>
      <c r="BW55" s="63">
        <f t="shared" si="90"/>
        <v>5.8805870110309408</v>
      </c>
      <c r="BX55" s="63">
        <f t="shared" si="90"/>
        <v>6.5377477443180494</v>
      </c>
      <c r="BY55" s="63">
        <f t="shared" si="90"/>
        <v>2.0524052434592788</v>
      </c>
      <c r="BZ55" s="63">
        <f t="shared" si="90"/>
        <v>-5.2640125787213856</v>
      </c>
      <c r="CA55" s="63">
        <f t="shared" si="90"/>
        <v>7.408587577670751</v>
      </c>
      <c r="CB55" s="63">
        <f t="shared" si="90"/>
        <v>5.2670937357798531</v>
      </c>
      <c r="CC55" s="63">
        <f t="shared" si="90"/>
        <v>2.3211849510126275</v>
      </c>
      <c r="CD55" s="63">
        <f t="shared" si="59"/>
        <v>-7.670623541555849</v>
      </c>
      <c r="CE55" s="63">
        <f t="shared" si="60"/>
        <v>4.081970063481652</v>
      </c>
      <c r="CF55" s="63">
        <f t="shared" si="61"/>
        <v>3.3698251164713957</v>
      </c>
      <c r="CG55" s="63">
        <f t="shared" si="62"/>
        <v>4.09724115246539</v>
      </c>
      <c r="CH55" s="63">
        <f t="shared" si="63"/>
        <v>-8.3960726730583559</v>
      </c>
      <c r="CI55" s="175"/>
      <c r="CJ55" s="175"/>
      <c r="CK55" s="175"/>
      <c r="CL55" s="175"/>
      <c r="CM55" s="175"/>
    </row>
    <row r="56" spans="1:91" x14ac:dyDescent="0.2">
      <c r="A56" s="3" t="s">
        <v>10</v>
      </c>
      <c r="B56" s="136"/>
      <c r="C56" s="63">
        <f t="shared" ref="C56:AH56" si="91">(C16-B16)/B16*100</f>
        <v>-0.72379299631548233</v>
      </c>
      <c r="D56" s="63">
        <f t="shared" si="91"/>
        <v>3.8738594525372179</v>
      </c>
      <c r="E56" s="63">
        <f t="shared" si="91"/>
        <v>-2.1196640468485137</v>
      </c>
      <c r="F56" s="63">
        <f t="shared" si="91"/>
        <v>11.353225363322267</v>
      </c>
      <c r="G56" s="63">
        <f t="shared" si="91"/>
        <v>1.2583862963146248</v>
      </c>
      <c r="H56" s="63">
        <f t="shared" si="91"/>
        <v>3.7289413604596797</v>
      </c>
      <c r="I56" s="63">
        <f t="shared" si="91"/>
        <v>-2.477519317233396</v>
      </c>
      <c r="J56" s="63">
        <f t="shared" si="91"/>
        <v>11.86470390520881</v>
      </c>
      <c r="K56" s="63">
        <f t="shared" si="91"/>
        <v>3.646302488863661</v>
      </c>
      <c r="L56" s="63">
        <f t="shared" si="91"/>
        <v>4.9763083956378846</v>
      </c>
      <c r="M56" s="63">
        <f t="shared" si="91"/>
        <v>-1.9859167867864187</v>
      </c>
      <c r="N56" s="63">
        <f t="shared" si="91"/>
        <v>3.9470152085975414</v>
      </c>
      <c r="O56" s="63">
        <f t="shared" si="91"/>
        <v>2.7661516541252951</v>
      </c>
      <c r="P56" s="63">
        <f t="shared" si="91"/>
        <v>-1.4623975043597903</v>
      </c>
      <c r="Q56" s="63">
        <f t="shared" si="91"/>
        <v>1.0702873116568021</v>
      </c>
      <c r="R56" s="63">
        <f t="shared" si="91"/>
        <v>12.355381585966761</v>
      </c>
      <c r="S56" s="63">
        <f t="shared" si="91"/>
        <v>-0.53245425060731555</v>
      </c>
      <c r="T56" s="63">
        <f t="shared" si="91"/>
        <v>7.8879193729526511</v>
      </c>
      <c r="U56" s="63">
        <f t="shared" si="91"/>
        <v>1.5600785857452453</v>
      </c>
      <c r="V56" s="63">
        <f t="shared" si="91"/>
        <v>-1.2162345800178125</v>
      </c>
      <c r="W56" s="63">
        <f t="shared" si="91"/>
        <v>1.8340234822979109</v>
      </c>
      <c r="X56" s="63">
        <f t="shared" si="91"/>
        <v>9.3943347040762486</v>
      </c>
      <c r="Y56" s="63">
        <f t="shared" si="91"/>
        <v>0.78664404084754125</v>
      </c>
      <c r="Z56" s="63">
        <f t="shared" si="91"/>
        <v>3.0548695329066673</v>
      </c>
      <c r="AA56" s="63">
        <f t="shared" si="91"/>
        <v>1.1619860726409323</v>
      </c>
      <c r="AB56" s="63">
        <f t="shared" si="91"/>
        <v>3.4606654402021717</v>
      </c>
      <c r="AC56" s="63">
        <f t="shared" si="91"/>
        <v>2.0709074001548022</v>
      </c>
      <c r="AD56" s="63">
        <f t="shared" si="91"/>
        <v>18.192190010041529</v>
      </c>
      <c r="AE56" s="63">
        <f t="shared" si="91"/>
        <v>0.42470436551283863</v>
      </c>
      <c r="AF56" s="63">
        <f t="shared" si="91"/>
        <v>6.434872986574308</v>
      </c>
      <c r="AG56" s="63">
        <f t="shared" si="91"/>
        <v>6.0168125287885763</v>
      </c>
      <c r="AH56" s="63">
        <f t="shared" si="91"/>
        <v>5.7867267691304969</v>
      </c>
      <c r="AI56" s="63">
        <f t="shared" ref="AI56:BN56" si="92">(AI16-AH16)/AH16*100</f>
        <v>-0.86236062203935804</v>
      </c>
      <c r="AJ56" s="63">
        <f t="shared" si="92"/>
        <v>-1.3568241377051355</v>
      </c>
      <c r="AK56" s="63">
        <f t="shared" si="92"/>
        <v>-1.870512283759505</v>
      </c>
      <c r="AL56" s="63">
        <f t="shared" si="92"/>
        <v>14.052530946029949</v>
      </c>
      <c r="AM56" s="63">
        <f t="shared" si="92"/>
        <v>-2.8026708632460791</v>
      </c>
      <c r="AN56" s="63">
        <f t="shared" si="92"/>
        <v>2.7338820401081971</v>
      </c>
      <c r="AO56" s="63">
        <f t="shared" si="92"/>
        <v>0.85935940285466039</v>
      </c>
      <c r="AP56" s="63">
        <f t="shared" si="92"/>
        <v>10.973508783287516</v>
      </c>
      <c r="AQ56" s="63">
        <f t="shared" si="92"/>
        <v>1.3954757208209174</v>
      </c>
      <c r="AR56" s="63">
        <f t="shared" si="92"/>
        <v>-0.60574515201060108</v>
      </c>
      <c r="AS56" s="63">
        <f t="shared" si="92"/>
        <v>-0.15891289586895124</v>
      </c>
      <c r="AT56" s="63">
        <f t="shared" si="92"/>
        <v>9.6060291149174457</v>
      </c>
      <c r="AU56" s="63">
        <f t="shared" si="92"/>
        <v>0.6050489305899488</v>
      </c>
      <c r="AV56" s="63">
        <f t="shared" si="92"/>
        <v>5.8194309611497674</v>
      </c>
      <c r="AW56" s="63">
        <f t="shared" si="92"/>
        <v>-3.8533689454204378E-2</v>
      </c>
      <c r="AX56" s="63">
        <f t="shared" si="92"/>
        <v>17.989475317846669</v>
      </c>
      <c r="AY56" s="63">
        <f t="shared" si="92"/>
        <v>-3.4715392576855209</v>
      </c>
      <c r="AZ56" s="63">
        <f t="shared" si="92"/>
        <v>5.4737833594976495</v>
      </c>
      <c r="BA56" s="63">
        <f t="shared" si="92"/>
        <v>3.1746116796751718</v>
      </c>
      <c r="BB56" s="63">
        <f t="shared" si="92"/>
        <v>1.0305148376248574</v>
      </c>
      <c r="BC56" s="63">
        <f t="shared" si="92"/>
        <v>-4.9688016132719497</v>
      </c>
      <c r="BD56" s="63">
        <f t="shared" si="92"/>
        <v>3.7217236545916075</v>
      </c>
      <c r="BE56" s="63">
        <f t="shared" si="92"/>
        <v>0.96021826658620923</v>
      </c>
      <c r="BF56" s="63">
        <f t="shared" si="92"/>
        <v>12.351201386976765</v>
      </c>
      <c r="BG56" s="63">
        <f t="shared" si="92"/>
        <v>-3.4571112287183245</v>
      </c>
      <c r="BH56" s="63">
        <f t="shared" si="92"/>
        <v>-1.3070822456855287</v>
      </c>
      <c r="BI56" s="63">
        <f t="shared" si="92"/>
        <v>6.2688487675419191</v>
      </c>
      <c r="BJ56" s="63">
        <f t="shared" si="92"/>
        <v>5.1169214469501973</v>
      </c>
      <c r="BK56" s="63">
        <f t="shared" si="92"/>
        <v>-3.783256480311588</v>
      </c>
      <c r="BL56" s="63">
        <f t="shared" si="92"/>
        <v>-0.23564652522387025</v>
      </c>
      <c r="BM56" s="63">
        <f t="shared" si="92"/>
        <v>4.6266363029310256</v>
      </c>
      <c r="BN56" s="63">
        <f t="shared" si="92"/>
        <v>4.840164087956758</v>
      </c>
      <c r="BO56" s="63">
        <f t="shared" ref="BO56:CD56" si="93">(BO16-BN16)/BN16*100</f>
        <v>-2.6020666301288795</v>
      </c>
      <c r="BP56" s="63">
        <f t="shared" si="93"/>
        <v>-6.8603158576456463E-2</v>
      </c>
      <c r="BQ56" s="63">
        <f t="shared" si="93"/>
        <v>4.4830099371425698</v>
      </c>
      <c r="BR56" s="63">
        <f t="shared" si="93"/>
        <v>1.9732301176930307</v>
      </c>
      <c r="BS56" s="63">
        <f t="shared" si="93"/>
        <v>-0.94322991206361984</v>
      </c>
      <c r="BT56" s="63">
        <f t="shared" si="93"/>
        <v>1.0128476354226648</v>
      </c>
      <c r="BU56" s="63">
        <f t="shared" si="93"/>
        <v>6.8483288583779069</v>
      </c>
      <c r="BV56" s="63">
        <f t="shared" si="93"/>
        <v>-0.34432007612937859</v>
      </c>
      <c r="BW56" s="63">
        <f t="shared" si="93"/>
        <v>0.60940909666792675</v>
      </c>
      <c r="BX56" s="63">
        <f t="shared" si="93"/>
        <v>-2.5659840004558867</v>
      </c>
      <c r="BY56" s="63">
        <f t="shared" si="93"/>
        <v>2.6648099505307532</v>
      </c>
      <c r="BZ56" s="63">
        <f t="shared" si="93"/>
        <v>6.6305424899321066</v>
      </c>
      <c r="CA56" s="63">
        <f t="shared" si="93"/>
        <v>-7.3795073990279816</v>
      </c>
      <c r="CB56" s="63">
        <f t="shared" si="93"/>
        <v>4.8543646413110002</v>
      </c>
      <c r="CC56" s="63">
        <f t="shared" si="93"/>
        <v>3.0769494116715137</v>
      </c>
      <c r="CD56" s="63">
        <f t="shared" si="59"/>
        <v>4.4088709754550175</v>
      </c>
      <c r="CE56" s="63">
        <f t="shared" si="60"/>
        <v>-5.3896235263825796</v>
      </c>
      <c r="CF56" s="63">
        <f t="shared" si="61"/>
        <v>4.3242455168391896</v>
      </c>
      <c r="CG56" s="63">
        <f t="shared" si="62"/>
        <v>-0.44068049266774739</v>
      </c>
      <c r="CH56" s="63">
        <f t="shared" si="63"/>
        <v>6.1791130534058309</v>
      </c>
      <c r="CI56" s="175"/>
      <c r="CJ56" s="175"/>
      <c r="CK56" s="175"/>
      <c r="CL56" s="175"/>
      <c r="CM56" s="175"/>
    </row>
    <row r="57" spans="1:91" x14ac:dyDescent="0.2">
      <c r="A57" s="3" t="s">
        <v>11</v>
      </c>
      <c r="B57" s="136"/>
      <c r="C57" s="63">
        <f t="shared" ref="C57:AH57" si="94">(C17-B17)/B17*100</f>
        <v>4.5009598853012056</v>
      </c>
      <c r="D57" s="63">
        <f t="shared" si="94"/>
        <v>5.4367050498716942</v>
      </c>
      <c r="E57" s="63">
        <f t="shared" si="94"/>
        <v>-0.29969664865003554</v>
      </c>
      <c r="F57" s="63">
        <f t="shared" si="94"/>
        <v>3.7307293114969364</v>
      </c>
      <c r="G57" s="63">
        <f t="shared" si="94"/>
        <v>5.0680433449462967</v>
      </c>
      <c r="H57" s="63">
        <f t="shared" si="94"/>
        <v>4.8992751050742918</v>
      </c>
      <c r="I57" s="63">
        <f t="shared" si="94"/>
        <v>-0.20739014184161642</v>
      </c>
      <c r="J57" s="63">
        <f t="shared" si="94"/>
        <v>0.26936282375940462</v>
      </c>
      <c r="K57" s="63">
        <f t="shared" si="94"/>
        <v>4.7800230525073975</v>
      </c>
      <c r="L57" s="63">
        <f t="shared" si="94"/>
        <v>4.7266948372938495</v>
      </c>
      <c r="M57" s="63">
        <f t="shared" si="94"/>
        <v>-0.44374340321640382</v>
      </c>
      <c r="N57" s="63">
        <f t="shared" si="94"/>
        <v>6.3925758748249404</v>
      </c>
      <c r="O57" s="63">
        <f t="shared" si="94"/>
        <v>2.1206424951938274</v>
      </c>
      <c r="P57" s="63">
        <f t="shared" si="94"/>
        <v>4.7919630678512215</v>
      </c>
      <c r="Q57" s="63">
        <f t="shared" si="94"/>
        <v>-1.63470916218146</v>
      </c>
      <c r="R57" s="63">
        <f t="shared" si="94"/>
        <v>6.1312546640451702</v>
      </c>
      <c r="S57" s="63">
        <f t="shared" si="94"/>
        <v>3.0562259290341829</v>
      </c>
      <c r="T57" s="63">
        <f t="shared" si="94"/>
        <v>8.1822980819089697</v>
      </c>
      <c r="U57" s="63">
        <f t="shared" si="94"/>
        <v>-1.627956919167473</v>
      </c>
      <c r="V57" s="63">
        <f t="shared" si="94"/>
        <v>9.4150072751405816</v>
      </c>
      <c r="W57" s="63">
        <f t="shared" si="94"/>
        <v>4.878112591356385</v>
      </c>
      <c r="X57" s="63">
        <f t="shared" si="94"/>
        <v>5.7592615656287744</v>
      </c>
      <c r="Y57" s="63">
        <f t="shared" si="94"/>
        <v>-1.6290175418863289</v>
      </c>
      <c r="Z57" s="63">
        <f t="shared" si="94"/>
        <v>6.4560829189053424</v>
      </c>
      <c r="AA57" s="63">
        <f t="shared" si="94"/>
        <v>-1.371521374215495</v>
      </c>
      <c r="AB57" s="63">
        <f t="shared" si="94"/>
        <v>1.1121226459762663</v>
      </c>
      <c r="AC57" s="63">
        <f t="shared" si="94"/>
        <v>-9.3557681325876871E-2</v>
      </c>
      <c r="AD57" s="63">
        <f t="shared" si="94"/>
        <v>16.801967579479708</v>
      </c>
      <c r="AE57" s="63">
        <f t="shared" si="94"/>
        <v>0.93814711538444706</v>
      </c>
      <c r="AF57" s="63">
        <f t="shared" si="94"/>
        <v>3.5292864545182163</v>
      </c>
      <c r="AG57" s="63">
        <f t="shared" si="94"/>
        <v>1.8624624436211688</v>
      </c>
      <c r="AH57" s="63">
        <f t="shared" si="94"/>
        <v>12.019512169275902</v>
      </c>
      <c r="AI57" s="63">
        <f t="shared" ref="AI57:BN57" si="95">(AI17-AH17)/AH17*100</f>
        <v>-0.42928516179230014</v>
      </c>
      <c r="AJ57" s="63">
        <f t="shared" si="95"/>
        <v>0.93535261467936248</v>
      </c>
      <c r="AK57" s="63">
        <f t="shared" si="95"/>
        <v>0.64386572989759161</v>
      </c>
      <c r="AL57" s="63">
        <f t="shared" si="95"/>
        <v>3.7222033388580655</v>
      </c>
      <c r="AM57" s="63">
        <f t="shared" si="95"/>
        <v>4.4153935779551494</v>
      </c>
      <c r="AN57" s="63">
        <f t="shared" si="95"/>
        <v>2.6224836550157891</v>
      </c>
      <c r="AO57" s="63">
        <f t="shared" si="95"/>
        <v>1.4923106556897225</v>
      </c>
      <c r="AP57" s="63">
        <f t="shared" si="95"/>
        <v>1.824927728488412</v>
      </c>
      <c r="AQ57" s="63">
        <f t="shared" si="95"/>
        <v>2.7151443812385199</v>
      </c>
      <c r="AR57" s="63">
        <f t="shared" si="95"/>
        <v>3.7467571114401883</v>
      </c>
      <c r="AS57" s="63">
        <f t="shared" si="95"/>
        <v>3.8358261718374589</v>
      </c>
      <c r="AT57" s="63">
        <f t="shared" si="95"/>
        <v>4.0556785259829757</v>
      </c>
      <c r="AU57" s="63">
        <f t="shared" si="95"/>
        <v>4.3059382466897178</v>
      </c>
      <c r="AV57" s="63">
        <f t="shared" si="95"/>
        <v>4.3781381662351224</v>
      </c>
      <c r="AW57" s="63">
        <f t="shared" si="95"/>
        <v>4.0253086677244498</v>
      </c>
      <c r="AX57" s="63">
        <f t="shared" si="95"/>
        <v>-6.7203934155349394</v>
      </c>
      <c r="AY57" s="63">
        <f t="shared" si="95"/>
        <v>9.8751233041140942</v>
      </c>
      <c r="AZ57" s="63">
        <f t="shared" si="95"/>
        <v>2.8222887291128558</v>
      </c>
      <c r="BA57" s="63">
        <f t="shared" si="95"/>
        <v>-6.7176511759673927</v>
      </c>
      <c r="BB57" s="63">
        <f t="shared" si="95"/>
        <v>-5.2295194638599058</v>
      </c>
      <c r="BC57" s="63">
        <f t="shared" si="95"/>
        <v>17.657922508274059</v>
      </c>
      <c r="BD57" s="63">
        <f t="shared" si="95"/>
        <v>2.6157338693993353</v>
      </c>
      <c r="BE57" s="63">
        <f t="shared" si="95"/>
        <v>-8.3405738891894359</v>
      </c>
      <c r="BF57" s="63">
        <f t="shared" si="95"/>
        <v>6.8483621364969123</v>
      </c>
      <c r="BG57" s="63">
        <f t="shared" si="95"/>
        <v>20.443480051457268</v>
      </c>
      <c r="BH57" s="63">
        <f t="shared" si="95"/>
        <v>1.0259954586977631</v>
      </c>
      <c r="BI57" s="63">
        <f t="shared" si="95"/>
        <v>-7.2272287572850589</v>
      </c>
      <c r="BJ57" s="63">
        <f t="shared" si="95"/>
        <v>-2.695071985383084</v>
      </c>
      <c r="BK57" s="63">
        <f t="shared" si="95"/>
        <v>23.885837387562947</v>
      </c>
      <c r="BL57" s="63">
        <f t="shared" si="95"/>
        <v>1.1545194521375968</v>
      </c>
      <c r="BM57" s="63">
        <f t="shared" si="95"/>
        <v>-4.5993549499168402</v>
      </c>
      <c r="BN57" s="63">
        <f t="shared" si="95"/>
        <v>-7.0599906995346018</v>
      </c>
      <c r="BO57" s="63">
        <f t="shared" ref="BO57:CD57" si="96">(BO17-BN17)/BN17*100</f>
        <v>21.611453646352473</v>
      </c>
      <c r="BP57" s="63">
        <f t="shared" si="96"/>
        <v>4.6164817353373477</v>
      </c>
      <c r="BQ57" s="63">
        <f t="shared" si="96"/>
        <v>3.0638106904778843</v>
      </c>
      <c r="BR57" s="63">
        <f t="shared" si="96"/>
        <v>-14.727152629162099</v>
      </c>
      <c r="BS57" s="63">
        <f t="shared" si="96"/>
        <v>15.367852298298306</v>
      </c>
      <c r="BT57" s="63">
        <f t="shared" si="96"/>
        <v>4.7876966583957694</v>
      </c>
      <c r="BU57" s="63">
        <f t="shared" si="96"/>
        <v>-0.78526315173903694</v>
      </c>
      <c r="BV57" s="63">
        <f t="shared" si="96"/>
        <v>-12.486035818267213</v>
      </c>
      <c r="BW57" s="63">
        <f t="shared" si="96"/>
        <v>11.190331961904729</v>
      </c>
      <c r="BX57" s="63">
        <f t="shared" si="96"/>
        <v>4.0782324824128064</v>
      </c>
      <c r="BY57" s="63">
        <f t="shared" si="96"/>
        <v>-0.72835464469881028</v>
      </c>
      <c r="BZ57" s="63">
        <f t="shared" si="96"/>
        <v>-7.9032935112886875</v>
      </c>
      <c r="CA57" s="63">
        <f t="shared" si="96"/>
        <v>10.954620982699872</v>
      </c>
      <c r="CB57" s="63">
        <f t="shared" si="96"/>
        <v>1.8404320027162677</v>
      </c>
      <c r="CC57" s="63">
        <f t="shared" si="96"/>
        <v>-1.8038054321628421</v>
      </c>
      <c r="CD57" s="63">
        <f t="shared" si="59"/>
        <v>-2.7972766352826808</v>
      </c>
      <c r="CE57" s="63">
        <f t="shared" si="60"/>
        <v>5.6610819411253681</v>
      </c>
      <c r="CF57" s="63">
        <f t="shared" si="61"/>
        <v>4.7882333466866029</v>
      </c>
      <c r="CG57" s="63">
        <f t="shared" si="62"/>
        <v>-1.2242837549487371</v>
      </c>
      <c r="CH57" s="63">
        <f t="shared" si="63"/>
        <v>-4.6695572284068687</v>
      </c>
      <c r="CI57" s="175"/>
      <c r="CJ57" s="175"/>
      <c r="CK57" s="175"/>
      <c r="CL57" s="175"/>
      <c r="CM57" s="175"/>
    </row>
    <row r="58" spans="1:91" x14ac:dyDescent="0.2">
      <c r="A58" s="68" t="s">
        <v>12</v>
      </c>
      <c r="B58" s="137"/>
      <c r="C58" s="64">
        <f t="shared" ref="C58:AH58" si="97">(C18-B18)/B18*100</f>
        <v>2.9814420444174017</v>
      </c>
      <c r="D58" s="64">
        <f t="shared" si="97"/>
        <v>1.654357459379616</v>
      </c>
      <c r="E58" s="64">
        <f t="shared" si="97"/>
        <v>1.7727404824179018</v>
      </c>
      <c r="F58" s="64">
        <f t="shared" si="97"/>
        <v>2.4343232438606512</v>
      </c>
      <c r="G58" s="64">
        <f t="shared" si="97"/>
        <v>3.9305874973865778</v>
      </c>
      <c r="H58" s="64">
        <f t="shared" si="97"/>
        <v>3.1851404814591295</v>
      </c>
      <c r="I58" s="64">
        <f t="shared" si="97"/>
        <v>2.1575253444242266</v>
      </c>
      <c r="J58" s="64">
        <f t="shared" si="97"/>
        <v>2.111959287531807</v>
      </c>
      <c r="K58" s="64">
        <f t="shared" si="97"/>
        <v>2.4420632942935461</v>
      </c>
      <c r="L58" s="64">
        <f t="shared" si="97"/>
        <v>4.7676964242276823</v>
      </c>
      <c r="M58" s="64">
        <f t="shared" si="97"/>
        <v>0.67332249825864876</v>
      </c>
      <c r="N58" s="64">
        <f t="shared" si="97"/>
        <v>0.99169741697416969</v>
      </c>
      <c r="O58" s="64">
        <f t="shared" si="97"/>
        <v>5.1381593971226307</v>
      </c>
      <c r="P58" s="64">
        <f t="shared" si="97"/>
        <v>8.5360556038227635</v>
      </c>
      <c r="Q58" s="64">
        <f t="shared" si="97"/>
        <v>0.90054032419451668</v>
      </c>
      <c r="R58" s="64">
        <f t="shared" si="97"/>
        <v>1.3685045616818723</v>
      </c>
      <c r="S58" s="64">
        <f t="shared" si="97"/>
        <v>2.1130894149872823</v>
      </c>
      <c r="T58" s="64">
        <f t="shared" si="97"/>
        <v>4.5410998275531709</v>
      </c>
      <c r="U58" s="64">
        <f t="shared" si="97"/>
        <v>1.5212609970674487</v>
      </c>
      <c r="V58" s="64">
        <f t="shared" si="97"/>
        <v>3.105253655894566</v>
      </c>
      <c r="W58" s="64">
        <f t="shared" si="97"/>
        <v>3.4494834529854668</v>
      </c>
      <c r="X58" s="64">
        <f t="shared" si="97"/>
        <v>5.2979011509817191</v>
      </c>
      <c r="Y58" s="64">
        <f t="shared" si="97"/>
        <v>2.7809033917376627</v>
      </c>
      <c r="Z58" s="64">
        <f t="shared" si="97"/>
        <v>3.3625273694088209</v>
      </c>
      <c r="AA58" s="64">
        <f t="shared" si="97"/>
        <v>0.46905734604327431</v>
      </c>
      <c r="AB58" s="64">
        <f t="shared" si="97"/>
        <v>2.5</v>
      </c>
      <c r="AC58" s="64">
        <f t="shared" si="97"/>
        <v>4.3344108139876578</v>
      </c>
      <c r="AD58" s="64">
        <f t="shared" si="97"/>
        <v>8.224193775524574</v>
      </c>
      <c r="AE58" s="64">
        <f t="shared" si="97"/>
        <v>0.83279115159401429</v>
      </c>
      <c r="AF58" s="64">
        <f t="shared" si="97"/>
        <v>2.4519292811975739</v>
      </c>
      <c r="AG58" s="64">
        <f t="shared" si="97"/>
        <v>2.5569971029096865</v>
      </c>
      <c r="AH58" s="64">
        <f t="shared" si="97"/>
        <v>-1.6826332596413658</v>
      </c>
      <c r="AI58" s="64">
        <f t="shared" ref="AI58:BN58" si="98">(AI18-AH18)/AH18*100</f>
        <v>-0.12492192379762648</v>
      </c>
      <c r="AJ58" s="64">
        <f t="shared" si="98"/>
        <v>0.36272670419011882</v>
      </c>
      <c r="AK58" s="64">
        <f t="shared" si="98"/>
        <v>0.26171485543369893</v>
      </c>
      <c r="AL58" s="64">
        <f t="shared" si="98"/>
        <v>1.1932877563704165</v>
      </c>
      <c r="AM58" s="64">
        <f t="shared" si="98"/>
        <v>0.27023707161282401</v>
      </c>
      <c r="AN58" s="64">
        <f t="shared" si="98"/>
        <v>2.719588386622565</v>
      </c>
      <c r="AO58" s="64">
        <f t="shared" si="98"/>
        <v>1.8723911747167561</v>
      </c>
      <c r="AP58" s="64">
        <f t="shared" si="98"/>
        <v>1.2058066026691641</v>
      </c>
      <c r="AQ58" s="64">
        <f t="shared" si="98"/>
        <v>2.1283979178716019</v>
      </c>
      <c r="AR58" s="64">
        <f t="shared" si="98"/>
        <v>3.2959565069656813</v>
      </c>
      <c r="AS58" s="64">
        <f t="shared" si="98"/>
        <v>2.0394736842105265</v>
      </c>
      <c r="AT58" s="64">
        <f t="shared" si="98"/>
        <v>1.859015688802923</v>
      </c>
      <c r="AU58" s="64">
        <f t="shared" si="98"/>
        <v>2.3103702922249183</v>
      </c>
      <c r="AV58" s="64">
        <f t="shared" si="98"/>
        <v>4.2998556403382144</v>
      </c>
      <c r="AW58" s="64">
        <f t="shared" si="98"/>
        <v>2.7385071675729113</v>
      </c>
      <c r="AX58" s="64">
        <f t="shared" si="98"/>
        <v>1.2028483448806775</v>
      </c>
      <c r="AY58" s="64">
        <f t="shared" si="98"/>
        <v>4.2597698963582769</v>
      </c>
      <c r="AZ58" s="64">
        <f t="shared" si="98"/>
        <v>4.1860465116279073</v>
      </c>
      <c r="BA58" s="64">
        <f t="shared" si="98"/>
        <v>1.6631652661064427</v>
      </c>
      <c r="BB58" s="64">
        <f t="shared" si="98"/>
        <v>3.5646633373514724</v>
      </c>
      <c r="BC58" s="64">
        <f t="shared" si="98"/>
        <v>7.0169604256734281</v>
      </c>
      <c r="BD58" s="64">
        <f t="shared" si="98"/>
        <v>5.8188315724052204</v>
      </c>
      <c r="BE58" s="64">
        <f t="shared" si="98"/>
        <v>1.776668379707804</v>
      </c>
      <c r="BF58" s="64">
        <f t="shared" si="98"/>
        <v>-0.69249080285652453</v>
      </c>
      <c r="BG58" s="64">
        <f t="shared" si="98"/>
        <v>-1.5181230478680905</v>
      </c>
      <c r="BH58" s="64">
        <f t="shared" si="98"/>
        <v>1.3055022864729311</v>
      </c>
      <c r="BI58" s="64">
        <f t="shared" si="98"/>
        <v>2.0385875500546051</v>
      </c>
      <c r="BJ58" s="64">
        <f t="shared" si="98"/>
        <v>1.1344987513378524</v>
      </c>
      <c r="BK58" s="64">
        <f t="shared" si="98"/>
        <v>0.56441371525328066</v>
      </c>
      <c r="BL58" s="64">
        <f t="shared" si="98"/>
        <v>1.4662550862916692</v>
      </c>
      <c r="BM58" s="64">
        <f t="shared" si="98"/>
        <v>-0.22816842978645177</v>
      </c>
      <c r="BN58" s="64">
        <f t="shared" si="98"/>
        <v>2.9036729036728026</v>
      </c>
      <c r="BO58" s="64">
        <f t="shared" ref="BO58:CD58" si="99">(BO18-BN18)/BN18*100</f>
        <v>1.2324062226414525</v>
      </c>
      <c r="BP58" s="64">
        <f t="shared" si="99"/>
        <v>2.4547631718999443</v>
      </c>
      <c r="BQ58" s="64">
        <f t="shared" si="99"/>
        <v>3.0972014804232515</v>
      </c>
      <c r="BR58" s="64">
        <f t="shared" si="99"/>
        <v>1.6374858294495527</v>
      </c>
      <c r="BS58" s="64">
        <f t="shared" si="99"/>
        <v>1.5057627958854876</v>
      </c>
      <c r="BT58" s="64">
        <f t="shared" si="99"/>
        <v>2.4906904340394358</v>
      </c>
      <c r="BU58" s="64">
        <f t="shared" si="99"/>
        <v>1.4652451009588745</v>
      </c>
      <c r="BV58" s="64">
        <f t="shared" si="99"/>
        <v>2.8529498092164927</v>
      </c>
      <c r="BW58" s="64">
        <f t="shared" si="99"/>
        <v>3.0135266251925406</v>
      </c>
      <c r="BX58" s="64">
        <f t="shared" si="99"/>
        <v>3.6179289711341349</v>
      </c>
      <c r="BY58" s="64">
        <f t="shared" si="99"/>
        <v>1.577371404127901</v>
      </c>
      <c r="BZ58" s="64">
        <f t="shared" si="99"/>
        <v>2.6583144707058244</v>
      </c>
      <c r="CA58" s="64">
        <f t="shared" si="99"/>
        <v>1.6100912726900563</v>
      </c>
      <c r="CB58" s="64">
        <f t="shared" si="99"/>
        <v>2.1598708114655558</v>
      </c>
      <c r="CC58" s="64">
        <f t="shared" si="99"/>
        <v>0.12843311598491122</v>
      </c>
      <c r="CD58" s="64">
        <f t="shared" si="59"/>
        <v>0.92747903305370227</v>
      </c>
      <c r="CE58" s="64">
        <f t="shared" si="60"/>
        <v>0.26884348421162668</v>
      </c>
      <c r="CF58" s="64">
        <f t="shared" si="61"/>
        <v>4.2363379320430949</v>
      </c>
      <c r="CG58" s="64">
        <f t="shared" si="62"/>
        <v>0.58460387241591483</v>
      </c>
      <c r="CH58" s="64">
        <f t="shared" si="63"/>
        <v>3.1338633933139444</v>
      </c>
      <c r="CI58" s="175"/>
      <c r="CJ58" s="175"/>
      <c r="CK58" s="175"/>
      <c r="CL58" s="175"/>
      <c r="CM58" s="175"/>
    </row>
    <row r="59" spans="1:91" hidden="1" x14ac:dyDescent="0.2">
      <c r="A59" s="2" t="s">
        <v>13</v>
      </c>
      <c r="B59" s="138"/>
      <c r="C59" s="66">
        <f t="shared" ref="C59:AH59" si="100">(C19-B19)/B19*100</f>
        <v>7.0684797355052646</v>
      </c>
      <c r="D59" s="66">
        <f t="shared" si="100"/>
        <v>7.0266480881547704</v>
      </c>
      <c r="E59" s="66">
        <f t="shared" si="100"/>
        <v>-4.1930430397765601</v>
      </c>
      <c r="F59" s="66">
        <f t="shared" si="100"/>
        <v>3.0123285325132332</v>
      </c>
      <c r="G59" s="66">
        <f t="shared" si="100"/>
        <v>11.285271583729918</v>
      </c>
      <c r="H59" s="66">
        <f t="shared" si="100"/>
        <v>1.2844133509230753</v>
      </c>
      <c r="I59" s="66">
        <f t="shared" si="100"/>
        <v>-3.1175288162740404</v>
      </c>
      <c r="J59" s="66">
        <f t="shared" si="100"/>
        <v>2.2585754638428845</v>
      </c>
      <c r="K59" s="66">
        <f t="shared" si="100"/>
        <v>11.844400889246387</v>
      </c>
      <c r="L59" s="66">
        <f t="shared" si="100"/>
        <v>0.64128983610561852</v>
      </c>
      <c r="M59" s="66">
        <f t="shared" si="100"/>
        <v>-5.3092334716128589</v>
      </c>
      <c r="N59" s="66">
        <f t="shared" si="100"/>
        <v>0.15287592681597881</v>
      </c>
      <c r="O59" s="66">
        <f t="shared" si="100"/>
        <v>11.182976253677698</v>
      </c>
      <c r="P59" s="66">
        <f t="shared" si="100"/>
        <v>-0.49526433347229348</v>
      </c>
      <c r="Q59" s="66">
        <f t="shared" si="100"/>
        <v>-6.8805333196824385</v>
      </c>
      <c r="R59" s="66">
        <f t="shared" si="100"/>
        <v>4.2776564141129096</v>
      </c>
      <c r="S59" s="66">
        <f t="shared" si="100"/>
        <v>9.7758851512815266</v>
      </c>
      <c r="T59" s="66">
        <f t="shared" si="100"/>
        <v>4.9338820120890015</v>
      </c>
      <c r="U59" s="66">
        <f t="shared" si="100"/>
        <v>-2.5307475420547396</v>
      </c>
      <c r="V59" s="66">
        <f t="shared" si="100"/>
        <v>3.6311470349507964</v>
      </c>
      <c r="W59" s="66">
        <f t="shared" si="100"/>
        <v>10.062635527009771</v>
      </c>
      <c r="X59" s="66">
        <f t="shared" si="100"/>
        <v>8.0710767631020666</v>
      </c>
      <c r="Y59" s="66">
        <f t="shared" si="100"/>
        <v>-3.1369996792749855</v>
      </c>
      <c r="Z59" s="66">
        <f t="shared" si="100"/>
        <v>3.2508388073388397</v>
      </c>
      <c r="AA59" s="66">
        <f t="shared" si="100"/>
        <v>8.7625899411880983</v>
      </c>
      <c r="AB59" s="66">
        <f t="shared" si="100"/>
        <v>0.82023651573902068</v>
      </c>
      <c r="AC59" s="66">
        <f t="shared" si="100"/>
        <v>-0.71499927383512163</v>
      </c>
      <c r="AD59" s="66">
        <f t="shared" si="100"/>
        <v>8.1766523764276435</v>
      </c>
      <c r="AE59" s="66">
        <f t="shared" si="100"/>
        <v>11.932713244183377</v>
      </c>
      <c r="AF59" s="66">
        <f t="shared" si="100"/>
        <v>3.2754035407563546</v>
      </c>
      <c r="AG59" s="66">
        <f t="shared" si="100"/>
        <v>-0.96205857904780623</v>
      </c>
      <c r="AH59" s="66">
        <f t="shared" si="100"/>
        <v>-0.23477377771924662</v>
      </c>
      <c r="AI59" s="66">
        <f t="shared" ref="AI59:BN59" si="101">(AI19-AH19)/AH19*100</f>
        <v>5.9269602275481672</v>
      </c>
      <c r="AJ59" s="66">
        <f t="shared" si="101"/>
        <v>1.1345870425826161</v>
      </c>
      <c r="AK59" s="66">
        <f t="shared" si="101"/>
        <v>-3.4272235286981019</v>
      </c>
      <c r="AL59" s="66">
        <f t="shared" si="101"/>
        <v>4.531300221493999</v>
      </c>
      <c r="AM59" s="66">
        <f t="shared" si="101"/>
        <v>6.2983829412940642</v>
      </c>
      <c r="AN59" s="66">
        <f t="shared" si="101"/>
        <v>4.7306039467164931</v>
      </c>
      <c r="AO59" s="66">
        <f t="shared" si="101"/>
        <v>-3.6910894881307943</v>
      </c>
      <c r="AP59" s="66">
        <f t="shared" si="101"/>
        <v>1.9169166111267004</v>
      </c>
      <c r="AQ59" s="66">
        <f t="shared" si="101"/>
        <v>8.2693920952618178</v>
      </c>
      <c r="AR59" s="66">
        <f t="shared" si="101"/>
        <v>3.9151237995166928</v>
      </c>
      <c r="AS59" s="66">
        <f t="shared" si="101"/>
        <v>-2.9313215916925719</v>
      </c>
      <c r="AT59" s="66">
        <f t="shared" si="101"/>
        <v>0.44941957781502911</v>
      </c>
      <c r="AU59" s="66">
        <f t="shared" si="101"/>
        <v>7.8577693716014139</v>
      </c>
      <c r="AV59" s="66">
        <f t="shared" si="101"/>
        <v>9.8675153859218074</v>
      </c>
      <c r="AW59" s="66">
        <f t="shared" si="101"/>
        <v>-4.1753344778681072</v>
      </c>
      <c r="AX59" s="66">
        <f t="shared" si="101"/>
        <v>6.0185528201507852</v>
      </c>
      <c r="AY59" s="66">
        <f t="shared" si="101"/>
        <v>4.8418552765787348</v>
      </c>
      <c r="AZ59" s="66">
        <f t="shared" si="101"/>
        <v>5.0856510000563224</v>
      </c>
      <c r="BA59" s="66">
        <f t="shared" si="101"/>
        <v>-2.6265237411014275</v>
      </c>
      <c r="BB59" s="66">
        <f t="shared" si="101"/>
        <v>3.3776769496456951</v>
      </c>
      <c r="BC59" s="66">
        <f t="shared" si="101"/>
        <v>10.134932970895626</v>
      </c>
      <c r="BD59" s="66">
        <f t="shared" si="101"/>
        <v>3.6192549710134574</v>
      </c>
      <c r="BE59" s="66">
        <f t="shared" si="101"/>
        <v>-6.7027059411534546</v>
      </c>
      <c r="BF59" s="66">
        <f t="shared" si="101"/>
        <v>1.7655860817199311</v>
      </c>
      <c r="BG59" s="66">
        <f t="shared" si="101"/>
        <v>7.2311975603305658</v>
      </c>
      <c r="BH59" s="66">
        <f t="shared" si="101"/>
        <v>-0.35490370614348338</v>
      </c>
      <c r="BI59" s="66">
        <f t="shared" si="101"/>
        <v>-3.743407045778961</v>
      </c>
      <c r="BJ59" s="66">
        <f t="shared" si="101"/>
        <v>2.0479822888585022</v>
      </c>
      <c r="BK59" s="66">
        <f t="shared" si="101"/>
        <v>11.518499775320992</v>
      </c>
      <c r="BL59" s="66">
        <f t="shared" si="101"/>
        <v>-2.0715442965039155</v>
      </c>
      <c r="BM59" s="66">
        <f t="shared" si="101"/>
        <v>-2.2283842172583213</v>
      </c>
      <c r="BN59" s="66">
        <f t="shared" si="101"/>
        <v>0.62401611689388636</v>
      </c>
      <c r="BO59" s="66">
        <f t="shared" ref="BO59:CD59" si="102">(BO19-BN19)/BN19*100</f>
        <v>10.617245528113209</v>
      </c>
      <c r="BP59" s="66">
        <f t="shared" si="102"/>
        <v>0.99333327847341657</v>
      </c>
      <c r="BQ59" s="66">
        <f t="shared" si="102"/>
        <v>-2.7236455279520637</v>
      </c>
      <c r="BR59" s="66">
        <f t="shared" si="102"/>
        <v>-0.6165539020623414</v>
      </c>
      <c r="BS59" s="66">
        <f t="shared" si="102"/>
        <v>10.743118157770997</v>
      </c>
      <c r="BT59" s="66">
        <f t="shared" si="102"/>
        <v>-1.6179855971854971</v>
      </c>
      <c r="BU59" s="66">
        <f t="shared" si="102"/>
        <v>-3.5625938898680558</v>
      </c>
      <c r="BV59" s="66">
        <f t="shared" si="102"/>
        <v>2.2499616361702586</v>
      </c>
      <c r="BW59" s="66">
        <f t="shared" si="102"/>
        <v>10.425314600070234</v>
      </c>
      <c r="BX59" s="66">
        <f t="shared" si="102"/>
        <v>-0.46279816870059581</v>
      </c>
      <c r="BY59" s="66">
        <f t="shared" si="102"/>
        <v>-3.7769820660840567</v>
      </c>
      <c r="BZ59" s="66">
        <f t="shared" si="102"/>
        <v>3.873879047653122</v>
      </c>
      <c r="CA59" s="66">
        <f t="shared" si="102"/>
        <v>6.4138614054374754</v>
      </c>
      <c r="CB59" s="66">
        <f t="shared" si="102"/>
        <v>-0.68934735658772284</v>
      </c>
      <c r="CC59" s="66">
        <f t="shared" si="102"/>
        <v>-4.8495959891579465</v>
      </c>
      <c r="CD59" s="66">
        <f t="shared" si="59"/>
        <v>2.071498403659215</v>
      </c>
      <c r="CE59" s="66">
        <f t="shared" si="60"/>
        <v>5.9853038795040634</v>
      </c>
      <c r="CF59" s="66">
        <f t="shared" si="61"/>
        <v>-1.914203109218414</v>
      </c>
      <c r="CG59" s="66">
        <f t="shared" si="62"/>
        <v>-4.1687602746375898</v>
      </c>
      <c r="CH59" s="66">
        <f t="shared" si="63"/>
        <v>4.3628143998935789</v>
      </c>
      <c r="CI59" s="175"/>
      <c r="CJ59" s="175"/>
      <c r="CK59" s="175"/>
      <c r="CL59" s="175"/>
      <c r="CM59" s="175"/>
    </row>
    <row r="60" spans="1:91" hidden="1" x14ac:dyDescent="0.2">
      <c r="A60" s="3"/>
      <c r="B60" s="136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3"/>
      <c r="BK60" s="63"/>
      <c r="BL60" s="63"/>
      <c r="BM60" s="63"/>
      <c r="BN60" s="63"/>
      <c r="BO60" s="63"/>
      <c r="BP60" s="63"/>
      <c r="BQ60" s="63"/>
      <c r="BR60" s="63"/>
      <c r="BS60" s="63"/>
      <c r="BT60" s="63"/>
      <c r="BU60" s="63"/>
      <c r="BV60" s="63"/>
      <c r="BW60" s="63"/>
      <c r="BX60" s="63"/>
      <c r="BY60" s="63"/>
      <c r="BZ60" s="63"/>
      <c r="CA60" s="63"/>
      <c r="CB60" s="63"/>
      <c r="CC60" s="63"/>
      <c r="CD60" s="63"/>
      <c r="CE60" s="63"/>
      <c r="CF60" s="63"/>
      <c r="CG60" s="63"/>
      <c r="CH60" s="63"/>
      <c r="CI60" s="175"/>
      <c r="CJ60" s="175"/>
      <c r="CK60" s="175"/>
      <c r="CL60" s="175"/>
      <c r="CM60" s="175"/>
    </row>
    <row r="61" spans="1:91" ht="13.5" thickBot="1" x14ac:dyDescent="0.25">
      <c r="A61" s="22" t="s">
        <v>207</v>
      </c>
      <c r="B61" s="139"/>
      <c r="C61" s="65">
        <f t="shared" ref="C61:AH61" si="103">(C21-B21)/B21*100</f>
        <v>7.0684797355052646</v>
      </c>
      <c r="D61" s="65">
        <f t="shared" si="103"/>
        <v>7.0266480881547704</v>
      </c>
      <c r="E61" s="65">
        <f t="shared" si="103"/>
        <v>-4.1930430397765601</v>
      </c>
      <c r="F61" s="65">
        <f t="shared" si="103"/>
        <v>3.0123285325132332</v>
      </c>
      <c r="G61" s="65">
        <f t="shared" si="103"/>
        <v>11.285271583729918</v>
      </c>
      <c r="H61" s="65">
        <f t="shared" si="103"/>
        <v>1.2844133509230753</v>
      </c>
      <c r="I61" s="65">
        <f t="shared" si="103"/>
        <v>-3.1175288162740404</v>
      </c>
      <c r="J61" s="65">
        <f t="shared" si="103"/>
        <v>2.2585754638428845</v>
      </c>
      <c r="K61" s="65">
        <f t="shared" si="103"/>
        <v>11.844400889246387</v>
      </c>
      <c r="L61" s="65">
        <f t="shared" si="103"/>
        <v>0.64128983610561852</v>
      </c>
      <c r="M61" s="65">
        <f t="shared" si="103"/>
        <v>-5.3092334716128589</v>
      </c>
      <c r="N61" s="65">
        <f t="shared" si="103"/>
        <v>0.15287592681597881</v>
      </c>
      <c r="O61" s="65">
        <f t="shared" si="103"/>
        <v>11.182976253677698</v>
      </c>
      <c r="P61" s="65">
        <f t="shared" si="103"/>
        <v>-0.49526433347229348</v>
      </c>
      <c r="Q61" s="65">
        <f t="shared" si="103"/>
        <v>-6.8805333196824385</v>
      </c>
      <c r="R61" s="65">
        <f t="shared" si="103"/>
        <v>4.2776564141129096</v>
      </c>
      <c r="S61" s="65">
        <f t="shared" si="103"/>
        <v>9.7758851512815266</v>
      </c>
      <c r="T61" s="65">
        <f t="shared" si="103"/>
        <v>4.9338820120890015</v>
      </c>
      <c r="U61" s="65">
        <f t="shared" si="103"/>
        <v>-2.5307475420547396</v>
      </c>
      <c r="V61" s="65">
        <f t="shared" si="103"/>
        <v>3.6311470349507964</v>
      </c>
      <c r="W61" s="65">
        <f t="shared" si="103"/>
        <v>10.062635527009771</v>
      </c>
      <c r="X61" s="65">
        <f t="shared" si="103"/>
        <v>8.0710767631020666</v>
      </c>
      <c r="Y61" s="65">
        <f t="shared" si="103"/>
        <v>-3.1369996792749855</v>
      </c>
      <c r="Z61" s="65">
        <f t="shared" si="103"/>
        <v>3.2508388073388397</v>
      </c>
      <c r="AA61" s="65">
        <f t="shared" si="103"/>
        <v>8.7625899411880983</v>
      </c>
      <c r="AB61" s="65">
        <f t="shared" si="103"/>
        <v>0.82023651573902068</v>
      </c>
      <c r="AC61" s="65">
        <f t="shared" si="103"/>
        <v>-0.71499927383512163</v>
      </c>
      <c r="AD61" s="65">
        <f t="shared" si="103"/>
        <v>8.1766523764276435</v>
      </c>
      <c r="AE61" s="65">
        <f t="shared" si="103"/>
        <v>11.932713244183377</v>
      </c>
      <c r="AF61" s="65">
        <f t="shared" si="103"/>
        <v>3.2754035407563546</v>
      </c>
      <c r="AG61" s="65">
        <f t="shared" si="103"/>
        <v>-0.96205857904780623</v>
      </c>
      <c r="AH61" s="65">
        <f t="shared" si="103"/>
        <v>-0.23477377771924662</v>
      </c>
      <c r="AI61" s="65">
        <f t="shared" ref="AI61:BN61" si="104">(AI21-AH21)/AH21*100</f>
        <v>5.9269602275481672</v>
      </c>
      <c r="AJ61" s="65">
        <f t="shared" si="104"/>
        <v>1.1345870425826161</v>
      </c>
      <c r="AK61" s="65">
        <f t="shared" si="104"/>
        <v>-3.4272235286981019</v>
      </c>
      <c r="AL61" s="65">
        <f t="shared" si="104"/>
        <v>4.531300221493999</v>
      </c>
      <c r="AM61" s="65">
        <f t="shared" si="104"/>
        <v>6.2983829412940642</v>
      </c>
      <c r="AN61" s="65">
        <f t="shared" si="104"/>
        <v>4.7306039467164931</v>
      </c>
      <c r="AO61" s="65">
        <f t="shared" si="104"/>
        <v>-3.6910894881307943</v>
      </c>
      <c r="AP61" s="65">
        <f t="shared" si="104"/>
        <v>1.9169166111267004</v>
      </c>
      <c r="AQ61" s="65">
        <f t="shared" si="104"/>
        <v>8.2693920952618178</v>
      </c>
      <c r="AR61" s="65">
        <f t="shared" si="104"/>
        <v>3.9151237995166928</v>
      </c>
      <c r="AS61" s="65">
        <f t="shared" si="104"/>
        <v>-2.9313215916925719</v>
      </c>
      <c r="AT61" s="65">
        <f t="shared" si="104"/>
        <v>0.44941957781502911</v>
      </c>
      <c r="AU61" s="65">
        <f t="shared" si="104"/>
        <v>7.8577693716014139</v>
      </c>
      <c r="AV61" s="65">
        <f t="shared" si="104"/>
        <v>9.8675153859218074</v>
      </c>
      <c r="AW61" s="65">
        <f t="shared" si="104"/>
        <v>-4.1753344778681072</v>
      </c>
      <c r="AX61" s="65">
        <f t="shared" si="104"/>
        <v>6.0185528201507852</v>
      </c>
      <c r="AY61" s="65">
        <f t="shared" si="104"/>
        <v>4.8418552765787348</v>
      </c>
      <c r="AZ61" s="65">
        <f t="shared" si="104"/>
        <v>5.0856510000563224</v>
      </c>
      <c r="BA61" s="65">
        <f t="shared" si="104"/>
        <v>-2.6265237411014275</v>
      </c>
      <c r="BB61" s="65">
        <f t="shared" si="104"/>
        <v>3.3776769496456951</v>
      </c>
      <c r="BC61" s="65">
        <f t="shared" si="104"/>
        <v>10.134932970895626</v>
      </c>
      <c r="BD61" s="65">
        <f t="shared" si="104"/>
        <v>3.6192549710134574</v>
      </c>
      <c r="BE61" s="65">
        <f t="shared" si="104"/>
        <v>-6.7027059411534546</v>
      </c>
      <c r="BF61" s="65">
        <f t="shared" si="104"/>
        <v>1.7655860817199311</v>
      </c>
      <c r="BG61" s="65">
        <f t="shared" si="104"/>
        <v>7.2311975603305658</v>
      </c>
      <c r="BH61" s="65">
        <f t="shared" si="104"/>
        <v>-0.35490370614348338</v>
      </c>
      <c r="BI61" s="65">
        <f t="shared" si="104"/>
        <v>-3.743407045778961</v>
      </c>
      <c r="BJ61" s="65">
        <f t="shared" si="104"/>
        <v>2.0479822888585022</v>
      </c>
      <c r="BK61" s="65">
        <f t="shared" si="104"/>
        <v>11.518499775320992</v>
      </c>
      <c r="BL61" s="65">
        <f t="shared" si="104"/>
        <v>-2.0715442965039155</v>
      </c>
      <c r="BM61" s="65">
        <f t="shared" si="104"/>
        <v>-2.2283842172583213</v>
      </c>
      <c r="BN61" s="65">
        <f t="shared" si="104"/>
        <v>0.62401611689388636</v>
      </c>
      <c r="BO61" s="65">
        <f t="shared" ref="BO61:CD61" si="105">(BO21-BN21)/BN21*100</f>
        <v>10.617245528113209</v>
      </c>
      <c r="BP61" s="65">
        <f t="shared" si="105"/>
        <v>0.99333327847341657</v>
      </c>
      <c r="BQ61" s="65">
        <f t="shared" si="105"/>
        <v>-2.7236455279520637</v>
      </c>
      <c r="BR61" s="65">
        <f t="shared" si="105"/>
        <v>-0.6165539020623414</v>
      </c>
      <c r="BS61" s="65">
        <f t="shared" si="105"/>
        <v>10.743118157770997</v>
      </c>
      <c r="BT61" s="65">
        <f t="shared" si="105"/>
        <v>-1.6179855971854971</v>
      </c>
      <c r="BU61" s="65">
        <f t="shared" si="105"/>
        <v>-3.5625938898680558</v>
      </c>
      <c r="BV61" s="65">
        <f t="shared" si="105"/>
        <v>2.2499616361702586</v>
      </c>
      <c r="BW61" s="65">
        <f t="shared" si="105"/>
        <v>10.425314600070234</v>
      </c>
      <c r="BX61" s="65">
        <f t="shared" si="105"/>
        <v>-0.46279816870059581</v>
      </c>
      <c r="BY61" s="65">
        <f t="shared" si="105"/>
        <v>-3.7769820660840567</v>
      </c>
      <c r="BZ61" s="65">
        <f t="shared" si="105"/>
        <v>3.873879047653122</v>
      </c>
      <c r="CA61" s="65">
        <f t="shared" si="105"/>
        <v>6.4138614054374754</v>
      </c>
      <c r="CB61" s="65">
        <f t="shared" si="105"/>
        <v>-0.68934735658772284</v>
      </c>
      <c r="CC61" s="65">
        <f t="shared" si="105"/>
        <v>-4.8495959891579465</v>
      </c>
      <c r="CD61" s="65">
        <f t="shared" ref="CD61" si="106">(CD21-CC21)/CC21*100</f>
        <v>2.071498403659215</v>
      </c>
      <c r="CE61" s="65">
        <f t="shared" ref="CE61" si="107">(CE21-CD21)/CD21*100</f>
        <v>5.9853038795040634</v>
      </c>
      <c r="CF61" s="65">
        <f t="shared" ref="CF61" si="108">(CF21-CE21)/CE21*100</f>
        <v>-1.914203109218414</v>
      </c>
      <c r="CG61" s="65">
        <f t="shared" ref="CG61" si="109">(CG21-CF21)/CF21*100</f>
        <v>-4.1687602746375898</v>
      </c>
      <c r="CH61" s="65">
        <f t="shared" ref="CH61" si="110">(CH21-CG21)/CG21*100</f>
        <v>4.3628143998935789</v>
      </c>
      <c r="CI61" s="175"/>
      <c r="CJ61" s="175"/>
      <c r="CK61" s="175"/>
      <c r="CL61" s="175"/>
      <c r="CM61" s="175"/>
    </row>
    <row r="62" spans="1:91" x14ac:dyDescent="0.2">
      <c r="CI62" s="175"/>
      <c r="CJ62" s="175"/>
      <c r="CK62" s="175"/>
      <c r="CL62" s="175"/>
      <c r="CM62" s="175"/>
    </row>
    <row r="63" spans="1:91" ht="18" x14ac:dyDescent="0.25">
      <c r="A63" s="209" t="str">
        <f>A23</f>
        <v>KZN – Annual Gross Operating Surplus</v>
      </c>
      <c r="B63" s="215"/>
      <c r="C63" s="215"/>
      <c r="D63" s="215"/>
      <c r="E63" s="215"/>
      <c r="F63" s="215"/>
      <c r="G63" s="215"/>
      <c r="H63" s="215"/>
      <c r="I63" s="215"/>
      <c r="J63" s="215"/>
      <c r="K63" s="215"/>
      <c r="L63" s="215"/>
      <c r="M63" s="215"/>
      <c r="N63" s="215"/>
      <c r="O63" s="215"/>
      <c r="P63" s="215"/>
      <c r="Q63" s="215"/>
      <c r="R63" s="215"/>
      <c r="S63" s="215"/>
      <c r="T63" s="215"/>
      <c r="U63" s="215"/>
      <c r="V63" s="215"/>
      <c r="W63" s="215"/>
      <c r="X63" s="215"/>
      <c r="Y63" s="215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  <c r="BC63" s="216"/>
      <c r="BD63" s="216"/>
      <c r="BE63" s="216"/>
      <c r="BF63" s="216"/>
      <c r="BG63" s="216"/>
      <c r="BH63" s="216"/>
      <c r="CI63" s="175"/>
      <c r="CJ63" s="175"/>
      <c r="CK63" s="175"/>
      <c r="CL63" s="175"/>
      <c r="CM63" s="175"/>
    </row>
    <row r="64" spans="1:91" ht="13.5" thickBot="1" x14ac:dyDescent="0.25">
      <c r="A64" s="1" t="s">
        <v>28</v>
      </c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86" ht="13.5" thickBot="1" x14ac:dyDescent="0.25">
      <c r="A65" s="52" t="s">
        <v>24</v>
      </c>
      <c r="B65" s="133" t="str">
        <f t="shared" ref="B65:AG65" si="111">B45</f>
        <v>1995q1</v>
      </c>
      <c r="C65" s="132" t="str">
        <f t="shared" si="111"/>
        <v>1995q2</v>
      </c>
      <c r="D65" s="132" t="str">
        <f t="shared" si="111"/>
        <v>1995q3</v>
      </c>
      <c r="E65" s="132" t="str">
        <f t="shared" si="111"/>
        <v>1995q4</v>
      </c>
      <c r="F65" s="132" t="str">
        <f t="shared" si="111"/>
        <v>1996q1</v>
      </c>
      <c r="G65" s="132" t="str">
        <f t="shared" si="111"/>
        <v>1996q2</v>
      </c>
      <c r="H65" s="132" t="str">
        <f t="shared" si="111"/>
        <v>1996q3</v>
      </c>
      <c r="I65" s="132" t="str">
        <f t="shared" si="111"/>
        <v>1996q4</v>
      </c>
      <c r="J65" s="132" t="str">
        <f t="shared" si="111"/>
        <v>1997q1</v>
      </c>
      <c r="K65" s="132" t="str">
        <f t="shared" si="111"/>
        <v>1997q2</v>
      </c>
      <c r="L65" s="132" t="str">
        <f t="shared" si="111"/>
        <v>1997q3</v>
      </c>
      <c r="M65" s="132" t="str">
        <f t="shared" si="111"/>
        <v>1997q4</v>
      </c>
      <c r="N65" s="132" t="str">
        <f t="shared" si="111"/>
        <v>1998q1</v>
      </c>
      <c r="O65" s="132" t="str">
        <f t="shared" si="111"/>
        <v>1998q2</v>
      </c>
      <c r="P65" s="132" t="str">
        <f t="shared" si="111"/>
        <v>1998q3</v>
      </c>
      <c r="Q65" s="132" t="str">
        <f t="shared" si="111"/>
        <v>1998q4</v>
      </c>
      <c r="R65" s="132" t="str">
        <f t="shared" si="111"/>
        <v>1999q1</v>
      </c>
      <c r="S65" s="132" t="str">
        <f t="shared" si="111"/>
        <v>1999q2</v>
      </c>
      <c r="T65" s="132" t="str">
        <f t="shared" si="111"/>
        <v>1999q3</v>
      </c>
      <c r="U65" s="132" t="str">
        <f t="shared" si="111"/>
        <v>1999q4</v>
      </c>
      <c r="V65" s="132" t="str">
        <f t="shared" si="111"/>
        <v>2000q1</v>
      </c>
      <c r="W65" s="132" t="str">
        <f t="shared" si="111"/>
        <v>2000q2</v>
      </c>
      <c r="X65" s="132" t="str">
        <f t="shared" si="111"/>
        <v>2000q3</v>
      </c>
      <c r="Y65" s="132" t="str">
        <f t="shared" si="111"/>
        <v>2000q4</v>
      </c>
      <c r="Z65" s="132" t="str">
        <f t="shared" si="111"/>
        <v>2001q1</v>
      </c>
      <c r="AA65" s="132" t="str">
        <f t="shared" si="111"/>
        <v>2001q2</v>
      </c>
      <c r="AB65" s="132" t="str">
        <f t="shared" si="111"/>
        <v>2001q3</v>
      </c>
      <c r="AC65" s="132" t="str">
        <f t="shared" si="111"/>
        <v>2001q4</v>
      </c>
      <c r="AD65" s="132" t="str">
        <f t="shared" si="111"/>
        <v>2002q1</v>
      </c>
      <c r="AE65" s="132" t="str">
        <f t="shared" si="111"/>
        <v>2002q2</v>
      </c>
      <c r="AF65" s="132" t="str">
        <f t="shared" si="111"/>
        <v>2002q3</v>
      </c>
      <c r="AG65" s="132" t="str">
        <f t="shared" si="111"/>
        <v>2002q4</v>
      </c>
      <c r="AH65" s="132" t="str">
        <f t="shared" ref="AH65:BM65" si="112">AH45</f>
        <v>2003q1</v>
      </c>
      <c r="AI65" s="132" t="str">
        <f t="shared" si="112"/>
        <v>2003q2</v>
      </c>
      <c r="AJ65" s="132" t="str">
        <f t="shared" si="112"/>
        <v>2003q3</v>
      </c>
      <c r="AK65" s="132" t="str">
        <f t="shared" si="112"/>
        <v>2003q4</v>
      </c>
      <c r="AL65" s="132" t="str">
        <f t="shared" si="112"/>
        <v>2004q1</v>
      </c>
      <c r="AM65" s="132" t="str">
        <f t="shared" si="112"/>
        <v>2004q2</v>
      </c>
      <c r="AN65" s="132" t="str">
        <f t="shared" si="112"/>
        <v>2004q3</v>
      </c>
      <c r="AO65" s="132" t="str">
        <f t="shared" si="112"/>
        <v>2004q4</v>
      </c>
      <c r="AP65" s="132" t="str">
        <f t="shared" si="112"/>
        <v>2005q1</v>
      </c>
      <c r="AQ65" s="132" t="str">
        <f t="shared" si="112"/>
        <v>2005q2</v>
      </c>
      <c r="AR65" s="132" t="str">
        <f t="shared" si="112"/>
        <v>2005q3</v>
      </c>
      <c r="AS65" s="132" t="str">
        <f t="shared" si="112"/>
        <v>2005q4</v>
      </c>
      <c r="AT65" s="132" t="str">
        <f t="shared" si="112"/>
        <v>2006q1</v>
      </c>
      <c r="AU65" s="132" t="str">
        <f t="shared" si="112"/>
        <v>2006q2</v>
      </c>
      <c r="AV65" s="132" t="str">
        <f t="shared" si="112"/>
        <v>2006q3</v>
      </c>
      <c r="AW65" s="132" t="str">
        <f t="shared" si="112"/>
        <v>2006q4</v>
      </c>
      <c r="AX65" s="132" t="str">
        <f t="shared" si="112"/>
        <v>2007q1</v>
      </c>
      <c r="AY65" s="132" t="str">
        <f t="shared" si="112"/>
        <v>2007q2</v>
      </c>
      <c r="AZ65" s="132" t="str">
        <f t="shared" si="112"/>
        <v>2007q3</v>
      </c>
      <c r="BA65" s="132" t="str">
        <f t="shared" si="112"/>
        <v>2007q4</v>
      </c>
      <c r="BB65" s="132" t="str">
        <f t="shared" si="112"/>
        <v>2008q1</v>
      </c>
      <c r="BC65" s="132" t="str">
        <f t="shared" si="112"/>
        <v>2008q2</v>
      </c>
      <c r="BD65" s="132" t="str">
        <f t="shared" si="112"/>
        <v>2008q3</v>
      </c>
      <c r="BE65" s="132" t="str">
        <f t="shared" si="112"/>
        <v>2008q4</v>
      </c>
      <c r="BF65" s="132" t="str">
        <f t="shared" si="112"/>
        <v>2009q1</v>
      </c>
      <c r="BG65" s="132" t="str">
        <f t="shared" si="112"/>
        <v>2009q2</v>
      </c>
      <c r="BH65" s="132" t="str">
        <f t="shared" si="112"/>
        <v>2009q3</v>
      </c>
      <c r="BI65" s="132" t="str">
        <f t="shared" si="112"/>
        <v>2009q4</v>
      </c>
      <c r="BJ65" s="132" t="str">
        <f t="shared" si="112"/>
        <v>2010q1</v>
      </c>
      <c r="BK65" s="132" t="str">
        <f t="shared" si="112"/>
        <v>2010q2</v>
      </c>
      <c r="BL65" s="132" t="str">
        <f t="shared" si="112"/>
        <v>2010q3</v>
      </c>
      <c r="BM65" s="132" t="str">
        <f t="shared" si="112"/>
        <v>2010q4</v>
      </c>
      <c r="BN65" s="132" t="str">
        <f t="shared" ref="BN65:CD65" si="113">BN45</f>
        <v>2011q1</v>
      </c>
      <c r="BO65" s="132" t="str">
        <f t="shared" si="113"/>
        <v>2011q2</v>
      </c>
      <c r="BP65" s="132" t="str">
        <f t="shared" si="113"/>
        <v>2011q3</v>
      </c>
      <c r="BQ65" s="132" t="str">
        <f t="shared" si="113"/>
        <v>2011q4</v>
      </c>
      <c r="BR65" s="132" t="str">
        <f t="shared" si="113"/>
        <v>2012q1</v>
      </c>
      <c r="BS65" s="132" t="str">
        <f t="shared" si="113"/>
        <v>2012q2</v>
      </c>
      <c r="BT65" s="132" t="str">
        <f t="shared" si="113"/>
        <v>2012q3</v>
      </c>
      <c r="BU65" s="132" t="str">
        <f t="shared" si="113"/>
        <v>2012q4</v>
      </c>
      <c r="BV65" s="132" t="str">
        <f t="shared" si="113"/>
        <v>2013q1</v>
      </c>
      <c r="BW65" s="132" t="str">
        <f t="shared" si="113"/>
        <v>2013q2</v>
      </c>
      <c r="BX65" s="132" t="str">
        <f t="shared" si="113"/>
        <v>2013q3</v>
      </c>
      <c r="BY65" s="132" t="str">
        <f t="shared" si="113"/>
        <v>2013q4</v>
      </c>
      <c r="BZ65" s="132" t="str">
        <f t="shared" si="113"/>
        <v>2014q1</v>
      </c>
      <c r="CA65" s="132" t="str">
        <f t="shared" si="113"/>
        <v>2014q2</v>
      </c>
      <c r="CB65" s="132" t="str">
        <f t="shared" si="113"/>
        <v>2014q3</v>
      </c>
      <c r="CC65" s="132" t="str">
        <f t="shared" si="113"/>
        <v>2014q4</v>
      </c>
      <c r="CD65" s="132" t="str">
        <f t="shared" ref="CD65:CH65" si="114">CD45</f>
        <v>2015q1</v>
      </c>
      <c r="CE65" s="132" t="str">
        <f t="shared" si="114"/>
        <v>2015q2</v>
      </c>
      <c r="CF65" s="132" t="str">
        <f t="shared" si="114"/>
        <v>2015q3</v>
      </c>
      <c r="CG65" s="132" t="str">
        <f t="shared" si="114"/>
        <v>2015q4</v>
      </c>
      <c r="CH65" s="132" t="str">
        <f t="shared" si="114"/>
        <v>2016q1</v>
      </c>
    </row>
    <row r="66" spans="1:86" ht="13.5" thickTop="1" x14ac:dyDescent="0.2">
      <c r="A66" s="53" t="s">
        <v>0</v>
      </c>
      <c r="B66" s="135"/>
      <c r="C66" s="61">
        <f t="shared" ref="C66:AH66" si="115">(C26-B26)/B26*100</f>
        <v>60.348246045791583</v>
      </c>
      <c r="D66" s="61">
        <f t="shared" si="115"/>
        <v>1.5954983430094321</v>
      </c>
      <c r="E66" s="61">
        <f t="shared" si="115"/>
        <v>-26.334303123437568</v>
      </c>
      <c r="F66" s="61">
        <f t="shared" si="115"/>
        <v>-16.506923605023314</v>
      </c>
      <c r="G66" s="61">
        <f t="shared" si="115"/>
        <v>156.40448692824896</v>
      </c>
      <c r="H66" s="61">
        <f t="shared" si="115"/>
        <v>-31.621692656757805</v>
      </c>
      <c r="I66" s="61">
        <f t="shared" si="115"/>
        <v>-30.116902364431525</v>
      </c>
      <c r="J66" s="61">
        <f t="shared" si="115"/>
        <v>0.51718213834201421</v>
      </c>
      <c r="K66" s="61">
        <f t="shared" si="115"/>
        <v>118.18049570986997</v>
      </c>
      <c r="L66" s="61">
        <f t="shared" si="115"/>
        <v>-35.750017711098202</v>
      </c>
      <c r="M66" s="61">
        <f t="shared" si="115"/>
        <v>-35.707491984601774</v>
      </c>
      <c r="N66" s="61">
        <f t="shared" si="115"/>
        <v>29.796879378870912</v>
      </c>
      <c r="O66" s="61">
        <f t="shared" si="115"/>
        <v>95.009943630231589</v>
      </c>
      <c r="P66" s="61">
        <f t="shared" si="115"/>
        <v>-31.758706696622554</v>
      </c>
      <c r="Q66" s="61">
        <f t="shared" si="115"/>
        <v>-50.46905585719589</v>
      </c>
      <c r="R66" s="61">
        <f t="shared" si="115"/>
        <v>28.944253816102322</v>
      </c>
      <c r="S66" s="61">
        <f t="shared" si="115"/>
        <v>129.24992015332992</v>
      </c>
      <c r="T66" s="61">
        <f t="shared" si="115"/>
        <v>-33.185685706102262</v>
      </c>
      <c r="U66" s="61">
        <f t="shared" si="115"/>
        <v>-53.816159457355042</v>
      </c>
      <c r="V66" s="61">
        <f t="shared" si="115"/>
        <v>41.764533612829695</v>
      </c>
      <c r="W66" s="61">
        <f t="shared" si="115"/>
        <v>105.60890854451127</v>
      </c>
      <c r="X66" s="61">
        <f t="shared" si="115"/>
        <v>-3.2651435125377826</v>
      </c>
      <c r="Y66" s="61">
        <f t="shared" si="115"/>
        <v>-54.162087934529204</v>
      </c>
      <c r="Z66" s="61">
        <f t="shared" si="115"/>
        <v>41.084644249024251</v>
      </c>
      <c r="AA66" s="61">
        <f t="shared" si="115"/>
        <v>129.23477242033755</v>
      </c>
      <c r="AB66" s="61">
        <f t="shared" si="115"/>
        <v>-26.108278506854365</v>
      </c>
      <c r="AC66" s="61">
        <f t="shared" si="115"/>
        <v>-39.091426485431668</v>
      </c>
      <c r="AD66" s="61">
        <f t="shared" si="115"/>
        <v>13.554723191580342</v>
      </c>
      <c r="AE66" s="61">
        <f t="shared" si="115"/>
        <v>150.61979476715422</v>
      </c>
      <c r="AF66" s="61">
        <f t="shared" si="115"/>
        <v>-26.286540210112303</v>
      </c>
      <c r="AG66" s="61">
        <f t="shared" si="115"/>
        <v>-47.478280245427307</v>
      </c>
      <c r="AH66" s="61">
        <f t="shared" si="115"/>
        <v>-1.4428553147309169</v>
      </c>
      <c r="AI66" s="61">
        <f t="shared" ref="AI66:BN66" si="116">(AI26-AH26)/AH26*100</f>
        <v>155.16274806870308</v>
      </c>
      <c r="AJ66" s="61">
        <f t="shared" si="116"/>
        <v>-27.867102660689635</v>
      </c>
      <c r="AK66" s="61">
        <f t="shared" si="116"/>
        <v>-52.068912025492352</v>
      </c>
      <c r="AL66" s="61">
        <f t="shared" si="116"/>
        <v>12.834618196221594</v>
      </c>
      <c r="AM66" s="61">
        <f t="shared" si="116"/>
        <v>150.85535962027424</v>
      </c>
      <c r="AN66" s="61">
        <f t="shared" si="116"/>
        <v>-19.094693666680005</v>
      </c>
      <c r="AO66" s="61">
        <f t="shared" si="116"/>
        <v>-53.32478232340776</v>
      </c>
      <c r="AP66" s="61">
        <f t="shared" si="116"/>
        <v>19.493831560621857</v>
      </c>
      <c r="AQ66" s="61">
        <f t="shared" si="116"/>
        <v>78.652502451478796</v>
      </c>
      <c r="AR66" s="61">
        <f t="shared" si="116"/>
        <v>-6.5367315422323129</v>
      </c>
      <c r="AS66" s="61">
        <f t="shared" si="116"/>
        <v>-45.849238314920491</v>
      </c>
      <c r="AT66" s="61">
        <f t="shared" si="116"/>
        <v>23.164619262408035</v>
      </c>
      <c r="AU66" s="61">
        <f t="shared" si="116"/>
        <v>68.232586096176107</v>
      </c>
      <c r="AV66" s="61">
        <f t="shared" si="116"/>
        <v>19.069342728217876</v>
      </c>
      <c r="AW66" s="61">
        <f t="shared" si="116"/>
        <v>-45.502026853414812</v>
      </c>
      <c r="AX66" s="61">
        <f t="shared" si="116"/>
        <v>41.228986560728295</v>
      </c>
      <c r="AY66" s="61">
        <f t="shared" si="116"/>
        <v>69.922556644306525</v>
      </c>
      <c r="AZ66" s="61">
        <f t="shared" si="116"/>
        <v>-7.2690245273623537</v>
      </c>
      <c r="BA66" s="61">
        <f t="shared" si="116"/>
        <v>-48.680005585462581</v>
      </c>
      <c r="BB66" s="61">
        <f t="shared" si="116"/>
        <v>46.400070286052141</v>
      </c>
      <c r="BC66" s="61">
        <f t="shared" si="116"/>
        <v>101.29308076910866</v>
      </c>
      <c r="BD66" s="61">
        <f t="shared" si="116"/>
        <v>-15.448265727793167</v>
      </c>
      <c r="BE66" s="61">
        <f t="shared" si="116"/>
        <v>-57.19776532451607</v>
      </c>
      <c r="BF66" s="61">
        <f t="shared" si="116"/>
        <v>44.225594729823783</v>
      </c>
      <c r="BG66" s="61">
        <f t="shared" si="116"/>
        <v>99.254726999280138</v>
      </c>
      <c r="BH66" s="61">
        <f t="shared" si="116"/>
        <v>-31.452203828973285</v>
      </c>
      <c r="BI66" s="61">
        <f t="shared" si="116"/>
        <v>-51.801870458814335</v>
      </c>
      <c r="BJ66" s="61">
        <f t="shared" si="116"/>
        <v>49.752829982919742</v>
      </c>
      <c r="BK66" s="61">
        <f t="shared" si="116"/>
        <v>120.02404849857686</v>
      </c>
      <c r="BL66" s="61">
        <f t="shared" si="116"/>
        <v>-43.366351798290864</v>
      </c>
      <c r="BM66" s="61">
        <f t="shared" si="116"/>
        <v>-50.775806842604418</v>
      </c>
      <c r="BN66" s="61">
        <f t="shared" si="116"/>
        <v>71.988409572366592</v>
      </c>
      <c r="BO66" s="61">
        <f t="shared" ref="BO66:CD66" si="117">(BO26-BN26)/BN26*100</f>
        <v>107.34675811816136</v>
      </c>
      <c r="BP66" s="61">
        <f t="shared" si="117"/>
        <v>-23.863591984183504</v>
      </c>
      <c r="BQ66" s="61">
        <f t="shared" si="117"/>
        <v>-48.580375168399272</v>
      </c>
      <c r="BR66" s="61">
        <f t="shared" si="117"/>
        <v>13.267532219726178</v>
      </c>
      <c r="BS66" s="61">
        <f t="shared" si="117"/>
        <v>139.45907764293176</v>
      </c>
      <c r="BT66" s="61">
        <f t="shared" si="117"/>
        <v>-39.125044244024053</v>
      </c>
      <c r="BU66" s="61">
        <f t="shared" si="117"/>
        <v>-50.117051009047863</v>
      </c>
      <c r="BV66" s="61">
        <f t="shared" si="117"/>
        <v>50.432057029114119</v>
      </c>
      <c r="BW66" s="61">
        <f t="shared" si="117"/>
        <v>137.25130468542028</v>
      </c>
      <c r="BX66" s="61">
        <f t="shared" si="117"/>
        <v>-45.122783378842165</v>
      </c>
      <c r="BY66" s="61">
        <f t="shared" si="117"/>
        <v>-50.238265077499989</v>
      </c>
      <c r="BZ66" s="61">
        <f t="shared" si="117"/>
        <v>68.445078298256178</v>
      </c>
      <c r="CA66" s="61">
        <f t="shared" si="117"/>
        <v>128.72618456457238</v>
      </c>
      <c r="CB66" s="61">
        <f t="shared" si="117"/>
        <v>-38.351086791220936</v>
      </c>
      <c r="CC66" s="61">
        <f t="shared" si="117"/>
        <v>-57.451817918228819</v>
      </c>
      <c r="CD66" s="61">
        <f t="shared" ref="CD66:CD79" si="118">(CD26-CC26)/CC26*100</f>
        <v>92.038994159414202</v>
      </c>
      <c r="CE66" s="61">
        <f t="shared" ref="CE66:CE79" si="119">(CE26-CD26)/CD26*100</f>
        <v>93.472775951259607</v>
      </c>
      <c r="CF66" s="61">
        <f t="shared" ref="CF66:CF79" si="120">(CF26-CE26)/CE26*100</f>
        <v>-45.904086742811195</v>
      </c>
      <c r="CG66" s="61">
        <f t="shared" ref="CG66:CG79" si="121">(CG26-CF26)/CF26*100</f>
        <v>-45.439284555779984</v>
      </c>
      <c r="CH66" s="61">
        <f t="shared" ref="CH66:CH79" si="122">(CH26-CG26)/CG26*100</f>
        <v>112.98151753503949</v>
      </c>
    </row>
    <row r="67" spans="1:86" x14ac:dyDescent="0.2">
      <c r="A67" s="54" t="s">
        <v>1</v>
      </c>
      <c r="B67" s="136"/>
      <c r="C67" s="63">
        <f t="shared" ref="C67:AH67" si="123">(C27-B27)/B27*100</f>
        <v>67.27110646146555</v>
      </c>
      <c r="D67" s="63">
        <f t="shared" si="123"/>
        <v>1.2595361505603762</v>
      </c>
      <c r="E67" s="63">
        <f t="shared" si="123"/>
        <v>-26.802747658866284</v>
      </c>
      <c r="F67" s="63">
        <f t="shared" si="123"/>
        <v>-21.355444386003526</v>
      </c>
      <c r="G67" s="63">
        <f t="shared" si="123"/>
        <v>184.41755018596777</v>
      </c>
      <c r="H67" s="63">
        <f t="shared" si="123"/>
        <v>-35.051267019538876</v>
      </c>
      <c r="I67" s="63">
        <f t="shared" si="123"/>
        <v>-31.553311413782865</v>
      </c>
      <c r="J67" s="63">
        <f t="shared" si="123"/>
        <v>0.91368230269298822</v>
      </c>
      <c r="K67" s="63">
        <f t="shared" si="123"/>
        <v>135.64043091229638</v>
      </c>
      <c r="L67" s="63">
        <f t="shared" si="123"/>
        <v>-39.288372035058046</v>
      </c>
      <c r="M67" s="63">
        <f t="shared" si="123"/>
        <v>-37.906274610533117</v>
      </c>
      <c r="N67" s="63">
        <f t="shared" si="123"/>
        <v>35.985513727862852</v>
      </c>
      <c r="O67" s="63">
        <f t="shared" si="123"/>
        <v>101.91303959543036</v>
      </c>
      <c r="P67" s="63">
        <f t="shared" si="123"/>
        <v>-36.353589247826953</v>
      </c>
      <c r="Q67" s="63">
        <f t="shared" si="123"/>
        <v>-56.730860157277974</v>
      </c>
      <c r="R67" s="63">
        <f t="shared" si="123"/>
        <v>41.095735297416901</v>
      </c>
      <c r="S67" s="63">
        <f t="shared" si="123"/>
        <v>155.12753894619934</v>
      </c>
      <c r="T67" s="63">
        <f t="shared" si="123"/>
        <v>-37.278032323051839</v>
      </c>
      <c r="U67" s="63">
        <f t="shared" si="123"/>
        <v>-63.266149990863418</v>
      </c>
      <c r="V67" s="63">
        <f t="shared" si="123"/>
        <v>55.743019166451866</v>
      </c>
      <c r="W67" s="63">
        <f t="shared" si="123"/>
        <v>133.57164612304254</v>
      </c>
      <c r="X67" s="63">
        <f t="shared" si="123"/>
        <v>-2.3582150406102631</v>
      </c>
      <c r="Y67" s="63">
        <f t="shared" si="123"/>
        <v>-63.931704992421956</v>
      </c>
      <c r="Z67" s="63">
        <f t="shared" si="123"/>
        <v>51.412760159175065</v>
      </c>
      <c r="AA67" s="63">
        <f t="shared" si="123"/>
        <v>173.01250781520869</v>
      </c>
      <c r="AB67" s="63">
        <f t="shared" si="123"/>
        <v>-29.712824488113753</v>
      </c>
      <c r="AC67" s="63">
        <f t="shared" si="123"/>
        <v>-45.711867174730472</v>
      </c>
      <c r="AD67" s="63">
        <f t="shared" si="123"/>
        <v>11.676963370669736</v>
      </c>
      <c r="AE67" s="63">
        <f t="shared" si="123"/>
        <v>202.07005668789253</v>
      </c>
      <c r="AF67" s="63">
        <f t="shared" si="123"/>
        <v>-31.316065648768138</v>
      </c>
      <c r="AG67" s="63">
        <f t="shared" si="123"/>
        <v>-54.736022282738595</v>
      </c>
      <c r="AH67" s="63">
        <f t="shared" si="123"/>
        <v>1.3818372373898755</v>
      </c>
      <c r="AI67" s="63">
        <f t="shared" ref="AI67:BN67" si="124">(AI27-AH27)/AH27*100</f>
        <v>215.49935372752222</v>
      </c>
      <c r="AJ67" s="63">
        <f t="shared" si="124"/>
        <v>-33.25056822457163</v>
      </c>
      <c r="AK67" s="63">
        <f t="shared" si="124"/>
        <v>-59.40461014712276</v>
      </c>
      <c r="AL67" s="63">
        <f t="shared" si="124"/>
        <v>16.833106313983791</v>
      </c>
      <c r="AM67" s="63">
        <f t="shared" si="124"/>
        <v>204.68508586421109</v>
      </c>
      <c r="AN67" s="63">
        <f t="shared" si="124"/>
        <v>-23.26037115319216</v>
      </c>
      <c r="AO67" s="63">
        <f t="shared" si="124"/>
        <v>-61.527743045516857</v>
      </c>
      <c r="AP67" s="63">
        <f t="shared" si="124"/>
        <v>30.906569788454487</v>
      </c>
      <c r="AQ67" s="63">
        <f t="shared" si="124"/>
        <v>92.608255439211902</v>
      </c>
      <c r="AR67" s="63">
        <f t="shared" si="124"/>
        <v>-8.1182052424895144</v>
      </c>
      <c r="AS67" s="63">
        <f t="shared" si="124"/>
        <v>-55.917498227269569</v>
      </c>
      <c r="AT67" s="63">
        <f t="shared" si="124"/>
        <v>41.401597276302631</v>
      </c>
      <c r="AU67" s="63">
        <f t="shared" si="124"/>
        <v>81.715089410344433</v>
      </c>
      <c r="AV67" s="63">
        <f t="shared" si="124"/>
        <v>16.669175288432044</v>
      </c>
      <c r="AW67" s="63">
        <f t="shared" si="124"/>
        <v>-54.904538953810444</v>
      </c>
      <c r="AX67" s="63">
        <f t="shared" si="124"/>
        <v>62.586165998317121</v>
      </c>
      <c r="AY67" s="63">
        <f t="shared" si="124"/>
        <v>89.490894407398528</v>
      </c>
      <c r="AZ67" s="63">
        <f t="shared" si="124"/>
        <v>-9.4920494163176237</v>
      </c>
      <c r="BA67" s="63">
        <f t="shared" si="124"/>
        <v>-59.293906412277643</v>
      </c>
      <c r="BB67" s="63">
        <f t="shared" si="124"/>
        <v>71.36515290571036</v>
      </c>
      <c r="BC67" s="63">
        <f t="shared" si="124"/>
        <v>125.31664929632507</v>
      </c>
      <c r="BD67" s="63">
        <f t="shared" si="124"/>
        <v>-19.947067566011476</v>
      </c>
      <c r="BE67" s="63">
        <f t="shared" si="124"/>
        <v>-68.73924984047855</v>
      </c>
      <c r="BF67" s="63">
        <f t="shared" si="124"/>
        <v>86.483213015402342</v>
      </c>
      <c r="BG67" s="63">
        <f t="shared" si="124"/>
        <v>125.27774527667319</v>
      </c>
      <c r="BH67" s="63">
        <f t="shared" si="124"/>
        <v>-38.622180517531504</v>
      </c>
      <c r="BI67" s="63">
        <f t="shared" si="124"/>
        <v>-65.057853327200959</v>
      </c>
      <c r="BJ67" s="63">
        <f t="shared" si="124"/>
        <v>103.04880367998183</v>
      </c>
      <c r="BK67" s="63">
        <f t="shared" si="124"/>
        <v>146.88579343205438</v>
      </c>
      <c r="BL67" s="63">
        <f t="shared" si="124"/>
        <v>-54.367759655282924</v>
      </c>
      <c r="BM67" s="63">
        <f t="shared" si="124"/>
        <v>-73.598997624982303</v>
      </c>
      <c r="BN67" s="63">
        <f t="shared" si="124"/>
        <v>223.25164947654815</v>
      </c>
      <c r="BO67" s="63">
        <f t="shared" ref="BO67:CD67" si="125">(BO27-BN27)/BN27*100</f>
        <v>152.16322991973718</v>
      </c>
      <c r="BP67" s="63">
        <f t="shared" si="125"/>
        <v>-32.244901578151833</v>
      </c>
      <c r="BQ67" s="63">
        <f t="shared" si="125"/>
        <v>-65.014547103338245</v>
      </c>
      <c r="BR67" s="63">
        <f t="shared" si="125"/>
        <v>46.657314225878117</v>
      </c>
      <c r="BS67" s="63">
        <f t="shared" si="125"/>
        <v>209.44993404346977</v>
      </c>
      <c r="BT67" s="63">
        <f t="shared" si="125"/>
        <v>-49.044237514273078</v>
      </c>
      <c r="BU67" s="63">
        <f t="shared" si="125"/>
        <v>-65.455376466088424</v>
      </c>
      <c r="BV67" s="63">
        <f t="shared" si="125"/>
        <v>101.25223454068629</v>
      </c>
      <c r="BW67" s="63">
        <f t="shared" si="125"/>
        <v>212.21835131850568</v>
      </c>
      <c r="BX67" s="63">
        <f t="shared" si="125"/>
        <v>-57.022735766796359</v>
      </c>
      <c r="BY67" s="63">
        <f t="shared" si="125"/>
        <v>-70.452641203654238</v>
      </c>
      <c r="BZ67" s="63">
        <f t="shared" si="125"/>
        <v>183.48934471265025</v>
      </c>
      <c r="CA67" s="63">
        <f t="shared" si="125"/>
        <v>196.66412408516572</v>
      </c>
      <c r="CB67" s="63">
        <f t="shared" si="125"/>
        <v>-46.832761503591392</v>
      </c>
      <c r="CC67" s="63">
        <f t="shared" si="125"/>
        <v>-74.304456574890338</v>
      </c>
      <c r="CD67" s="63">
        <f t="shared" si="118"/>
        <v>215.99004849387612</v>
      </c>
      <c r="CE67" s="63">
        <f t="shared" si="119"/>
        <v>125.37901453474281</v>
      </c>
      <c r="CF67" s="63">
        <f t="shared" si="120"/>
        <v>-54.071028331110782</v>
      </c>
      <c r="CG67" s="63">
        <f t="shared" si="121"/>
        <v>-60.967360296871455</v>
      </c>
      <c r="CH67" s="63">
        <f t="shared" si="122"/>
        <v>225.73100857340512</v>
      </c>
    </row>
    <row r="68" spans="1:86" x14ac:dyDescent="0.2">
      <c r="A68" s="57" t="s">
        <v>2</v>
      </c>
      <c r="B68" s="137"/>
      <c r="C68" s="64">
        <f t="shared" ref="C68:AH68" si="126">(C28-B28)/B28*100</f>
        <v>24.413851134433312</v>
      </c>
      <c r="D68" s="64">
        <f t="shared" si="126"/>
        <v>3.9400908034565898</v>
      </c>
      <c r="E68" s="64">
        <f t="shared" si="126"/>
        <v>-23.149460504955979</v>
      </c>
      <c r="F68" s="64">
        <f t="shared" si="126"/>
        <v>14.889987166957022</v>
      </c>
      <c r="G68" s="64">
        <f t="shared" si="126"/>
        <v>32.232182430247178</v>
      </c>
      <c r="H68" s="64">
        <f t="shared" si="126"/>
        <v>1.0764879845704045</v>
      </c>
      <c r="I68" s="64">
        <f t="shared" si="126"/>
        <v>-21.31691523288999</v>
      </c>
      <c r="J68" s="64">
        <f t="shared" si="126"/>
        <v>-1.595909542378223</v>
      </c>
      <c r="K68" s="64">
        <f t="shared" si="126"/>
        <v>22.757181049352738</v>
      </c>
      <c r="L68" s="64">
        <f t="shared" si="126"/>
        <v>1.3706767261489401</v>
      </c>
      <c r="M68" s="64">
        <f t="shared" si="126"/>
        <v>-21.892310276788294</v>
      </c>
      <c r="N68" s="64">
        <f t="shared" si="126"/>
        <v>-1.1148321981197893</v>
      </c>
      <c r="O68" s="64">
        <f t="shared" si="126"/>
        <v>47.592991884438348</v>
      </c>
      <c r="P68" s="64">
        <f t="shared" si="126"/>
        <v>11.419317530894109</v>
      </c>
      <c r="Q68" s="64">
        <f t="shared" si="126"/>
        <v>-16.856521084385108</v>
      </c>
      <c r="R68" s="64">
        <f t="shared" si="126"/>
        <v>-5.0011572972569835</v>
      </c>
      <c r="S68" s="64">
        <f t="shared" si="126"/>
        <v>21.88269557352934</v>
      </c>
      <c r="T68" s="64">
        <f t="shared" si="126"/>
        <v>2.3557621617411018</v>
      </c>
      <c r="U68" s="64">
        <f t="shared" si="126"/>
        <v>-3.5238642244313305</v>
      </c>
      <c r="V68" s="64">
        <f t="shared" si="126"/>
        <v>13.439087850527716</v>
      </c>
      <c r="W68" s="64">
        <f t="shared" si="126"/>
        <v>27.81561083092469</v>
      </c>
      <c r="X68" s="64">
        <f t="shared" si="126"/>
        <v>-7.8758954012618121</v>
      </c>
      <c r="Y68" s="64">
        <f t="shared" si="126"/>
        <v>-1.5193234538726657</v>
      </c>
      <c r="Z68" s="64">
        <f t="shared" si="126"/>
        <v>20.702172933353395</v>
      </c>
      <c r="AA68" s="64">
        <f t="shared" si="126"/>
        <v>20.857949272761484</v>
      </c>
      <c r="AB68" s="64">
        <f t="shared" si="126"/>
        <v>-5.9505766312997856</v>
      </c>
      <c r="AC68" s="64">
        <f t="shared" si="126"/>
        <v>-11.422181955909526</v>
      </c>
      <c r="AD68" s="64">
        <f t="shared" si="126"/>
        <v>18.364560328548098</v>
      </c>
      <c r="AE68" s="64">
        <f t="shared" si="126"/>
        <v>26.277228502777</v>
      </c>
      <c r="AF68" s="64">
        <f t="shared" si="126"/>
        <v>2.7899432278994278</v>
      </c>
      <c r="AG68" s="64">
        <f t="shared" si="126"/>
        <v>-19.441964773430751</v>
      </c>
      <c r="AH68" s="64">
        <f t="shared" si="126"/>
        <v>-7.5738994982009871</v>
      </c>
      <c r="AI68" s="64">
        <f t="shared" ref="AI68:BN68" si="127">(AI28-AH28)/AH28*100</f>
        <v>11.511414367247246</v>
      </c>
      <c r="AJ68" s="64">
        <f t="shared" si="127"/>
        <v>8.3964106112791885</v>
      </c>
      <c r="AK68" s="64">
        <f t="shared" si="127"/>
        <v>-21.640305793039349</v>
      </c>
      <c r="AL68" s="64">
        <f t="shared" si="127"/>
        <v>4.2421011396105959</v>
      </c>
      <c r="AM68" s="64">
        <f t="shared" si="127"/>
        <v>21.20625212368331</v>
      </c>
      <c r="AN68" s="64">
        <f t="shared" si="127"/>
        <v>6.1261248633343479</v>
      </c>
      <c r="AO68" s="64">
        <f t="shared" si="127"/>
        <v>-17.412620108964834</v>
      </c>
      <c r="AP68" s="64">
        <f t="shared" si="127"/>
        <v>-3.7814398843720829</v>
      </c>
      <c r="AQ68" s="64">
        <f t="shared" si="127"/>
        <v>39.930236630827494</v>
      </c>
      <c r="AR68" s="64">
        <f t="shared" si="127"/>
        <v>-0.49678922402690473</v>
      </c>
      <c r="AS68" s="64">
        <f t="shared" si="127"/>
        <v>-10.341941510357518</v>
      </c>
      <c r="AT68" s="64">
        <f t="shared" si="127"/>
        <v>-8.4576454671612993</v>
      </c>
      <c r="AU68" s="64">
        <f t="shared" si="127"/>
        <v>32.121307319430116</v>
      </c>
      <c r="AV68" s="64">
        <f t="shared" si="127"/>
        <v>27.910965911077369</v>
      </c>
      <c r="AW68" s="64">
        <f t="shared" si="127"/>
        <v>-13.909620086061135</v>
      </c>
      <c r="AX68" s="64">
        <f t="shared" si="127"/>
        <v>3.6399741854699545</v>
      </c>
      <c r="AY68" s="64">
        <f t="shared" si="127"/>
        <v>15.893516970019789</v>
      </c>
      <c r="AZ68" s="64">
        <f t="shared" si="127"/>
        <v>2.7666563015829566</v>
      </c>
      <c r="BA68" s="64">
        <f t="shared" si="127"/>
        <v>-6.4800449458662746</v>
      </c>
      <c r="BB68" s="64">
        <f t="shared" si="127"/>
        <v>3.195950106234613</v>
      </c>
      <c r="BC68" s="64">
        <f t="shared" si="127"/>
        <v>32.254868653308968</v>
      </c>
      <c r="BD68" s="64">
        <f t="shared" si="127"/>
        <v>6.5774736625895809</v>
      </c>
      <c r="BE68" s="64">
        <f t="shared" si="127"/>
        <v>-14.75466212731599</v>
      </c>
      <c r="BF68" s="64">
        <f t="shared" si="127"/>
        <v>-12.761856183123033</v>
      </c>
      <c r="BG68" s="64">
        <f t="shared" si="127"/>
        <v>24.236774097020692</v>
      </c>
      <c r="BH68" s="64">
        <f t="shared" si="127"/>
        <v>6.0272635525725864</v>
      </c>
      <c r="BI68" s="64">
        <f t="shared" si="127"/>
        <v>-11.689206647053259</v>
      </c>
      <c r="BJ68" s="64">
        <f t="shared" si="127"/>
        <v>-14.058789472130542</v>
      </c>
      <c r="BK68" s="64">
        <f t="shared" si="127"/>
        <v>44.037178639574279</v>
      </c>
      <c r="BL68" s="64">
        <f t="shared" si="127"/>
        <v>9.9762375952350482</v>
      </c>
      <c r="BM68" s="64">
        <f t="shared" si="127"/>
        <v>-4.8586359406711468</v>
      </c>
      <c r="BN68" s="64">
        <f t="shared" si="127"/>
        <v>-12.458391396011162</v>
      </c>
      <c r="BO68" s="64">
        <f t="shared" ref="BO68:CD68" si="128">(BO28-BN28)/BN28*100</f>
        <v>14.959156197299389</v>
      </c>
      <c r="BP68" s="64">
        <f t="shared" si="128"/>
        <v>14.035264417921148</v>
      </c>
      <c r="BQ68" s="64">
        <f t="shared" si="128"/>
        <v>-4.426903671383613</v>
      </c>
      <c r="BR68" s="64">
        <f t="shared" si="128"/>
        <v>-19.57090315134473</v>
      </c>
      <c r="BS68" s="64">
        <f t="shared" si="128"/>
        <v>13.942607940207379</v>
      </c>
      <c r="BT68" s="64">
        <f t="shared" si="128"/>
        <v>9.1852852498142568</v>
      </c>
      <c r="BU68" s="64">
        <f t="shared" si="128"/>
        <v>-15.253566827144519</v>
      </c>
      <c r="BV68" s="64">
        <f t="shared" si="128"/>
        <v>3.34646319820442</v>
      </c>
      <c r="BW68" s="64">
        <f t="shared" si="128"/>
        <v>1.9919319999421017</v>
      </c>
      <c r="BX68" s="64">
        <f t="shared" si="128"/>
        <v>20.602852770315298</v>
      </c>
      <c r="BY68" s="64">
        <f t="shared" si="128"/>
        <v>-10.452189572608482</v>
      </c>
      <c r="BZ68" s="64">
        <f t="shared" si="128"/>
        <v>-6.2684823162033911</v>
      </c>
      <c r="CA68" s="64">
        <f t="shared" si="128"/>
        <v>-4.7174668110110289</v>
      </c>
      <c r="CB68" s="64">
        <f t="shared" si="128"/>
        <v>13.519229148238111</v>
      </c>
      <c r="CC68" s="64">
        <f t="shared" si="128"/>
        <v>-9.1815332403632777</v>
      </c>
      <c r="CD68" s="64">
        <f t="shared" si="118"/>
        <v>-8.4100520874774123</v>
      </c>
      <c r="CE68" s="64">
        <f t="shared" si="119"/>
        <v>4.2662155785640099</v>
      </c>
      <c r="CF68" s="64">
        <f t="shared" si="120"/>
        <v>3.453111616453644</v>
      </c>
      <c r="CG68" s="64">
        <f t="shared" si="121"/>
        <v>-3.7761582307960331</v>
      </c>
      <c r="CH68" s="64">
        <f t="shared" si="122"/>
        <v>-9.7324606332838606</v>
      </c>
    </row>
    <row r="69" spans="1:86" x14ac:dyDescent="0.2">
      <c r="A69" s="53" t="s">
        <v>3</v>
      </c>
      <c r="B69" s="138"/>
      <c r="C69" s="66">
        <f t="shared" ref="C69:AH69" si="129">(C29-B29)/B29*100</f>
        <v>7.9264377559268349</v>
      </c>
      <c r="D69" s="66">
        <f t="shared" si="129"/>
        <v>8.6732503316225014</v>
      </c>
      <c r="E69" s="66">
        <f t="shared" si="129"/>
        <v>-11.242444226915598</v>
      </c>
      <c r="F69" s="66">
        <f t="shared" si="129"/>
        <v>7.6519447346727789</v>
      </c>
      <c r="G69" s="66">
        <f t="shared" si="129"/>
        <v>5.5696611772407838</v>
      </c>
      <c r="H69" s="66">
        <f t="shared" si="129"/>
        <v>4.4573742808804333</v>
      </c>
      <c r="I69" s="66">
        <f t="shared" si="129"/>
        <v>-7.4154179774497901</v>
      </c>
      <c r="J69" s="66">
        <f t="shared" si="129"/>
        <v>10.235836224710468</v>
      </c>
      <c r="K69" s="66">
        <f t="shared" si="129"/>
        <v>7.102379416780531</v>
      </c>
      <c r="L69" s="66">
        <f t="shared" si="129"/>
        <v>3.6703062211864061</v>
      </c>
      <c r="M69" s="66">
        <f t="shared" si="129"/>
        <v>-9.3285329303875919</v>
      </c>
      <c r="N69" s="66">
        <f t="shared" si="129"/>
        <v>1.4953663053207811</v>
      </c>
      <c r="O69" s="66">
        <f t="shared" si="129"/>
        <v>1.6548039862369226</v>
      </c>
      <c r="P69" s="66">
        <f t="shared" si="129"/>
        <v>3.7021455609600329</v>
      </c>
      <c r="Q69" s="66">
        <f t="shared" si="129"/>
        <v>-13.520859619415553</v>
      </c>
      <c r="R69" s="66">
        <f t="shared" si="129"/>
        <v>5.9429982761249667</v>
      </c>
      <c r="S69" s="66">
        <f t="shared" si="129"/>
        <v>3.7503995883620753</v>
      </c>
      <c r="T69" s="66">
        <f t="shared" si="129"/>
        <v>12.947566912534786</v>
      </c>
      <c r="U69" s="66">
        <f t="shared" si="129"/>
        <v>-9.4986290966639118</v>
      </c>
      <c r="V69" s="66">
        <f t="shared" si="129"/>
        <v>11.659067816699546</v>
      </c>
      <c r="W69" s="66">
        <f t="shared" si="129"/>
        <v>5.0748857209418157</v>
      </c>
      <c r="X69" s="66">
        <f t="shared" si="129"/>
        <v>13.906067792477542</v>
      </c>
      <c r="Y69" s="66">
        <f t="shared" si="129"/>
        <v>-8.1473184668281107</v>
      </c>
      <c r="Z69" s="66">
        <f t="shared" si="129"/>
        <v>10.763384150004933</v>
      </c>
      <c r="AA69" s="66">
        <f t="shared" si="129"/>
        <v>1.9865986977875962</v>
      </c>
      <c r="AB69" s="66">
        <f t="shared" si="129"/>
        <v>6.6750045178852027</v>
      </c>
      <c r="AC69" s="66">
        <f t="shared" si="129"/>
        <v>-4.9254707509580875</v>
      </c>
      <c r="AD69" s="66">
        <f t="shared" si="129"/>
        <v>4.9064525298797053</v>
      </c>
      <c r="AE69" s="66">
        <f t="shared" si="129"/>
        <v>8.3888480503196021</v>
      </c>
      <c r="AF69" s="66">
        <f t="shared" si="129"/>
        <v>10.57917233183875</v>
      </c>
      <c r="AG69" s="66">
        <f t="shared" si="129"/>
        <v>-4.5342130427145033</v>
      </c>
      <c r="AH69" s="66">
        <f t="shared" si="129"/>
        <v>2.1127939283879487</v>
      </c>
      <c r="AI69" s="66">
        <f t="shared" ref="AI69:BN69" si="130">(AI29-AH29)/AH29*100</f>
        <v>-0.9124431336700628</v>
      </c>
      <c r="AJ69" s="66">
        <f t="shared" si="130"/>
        <v>6.7654336714095455</v>
      </c>
      <c r="AK69" s="66">
        <f t="shared" si="130"/>
        <v>-6.4215608537551478</v>
      </c>
      <c r="AL69" s="66">
        <f t="shared" si="130"/>
        <v>6.720643093849783</v>
      </c>
      <c r="AM69" s="66">
        <f t="shared" si="130"/>
        <v>3.324055448728517</v>
      </c>
      <c r="AN69" s="66">
        <f t="shared" si="130"/>
        <v>9.9800727182625728</v>
      </c>
      <c r="AO69" s="66">
        <f t="shared" si="130"/>
        <v>-6.404333178802835</v>
      </c>
      <c r="AP69" s="66">
        <f t="shared" si="130"/>
        <v>-0.9546845910462719</v>
      </c>
      <c r="AQ69" s="66">
        <f t="shared" si="130"/>
        <v>11.383978127442539</v>
      </c>
      <c r="AR69" s="66">
        <f t="shared" si="130"/>
        <v>8.0246241457425018</v>
      </c>
      <c r="AS69" s="66">
        <f t="shared" si="130"/>
        <v>-12.217975994449205</v>
      </c>
      <c r="AT69" s="66">
        <f t="shared" si="130"/>
        <v>-7.2597032894330535</v>
      </c>
      <c r="AU69" s="66">
        <f t="shared" si="130"/>
        <v>7.5647141161734917</v>
      </c>
      <c r="AV69" s="66">
        <f t="shared" si="130"/>
        <v>9.6796280235094674</v>
      </c>
      <c r="AW69" s="66">
        <f t="shared" si="130"/>
        <v>-13.227217191189144</v>
      </c>
      <c r="AX69" s="66">
        <f t="shared" si="130"/>
        <v>18.129921929234271</v>
      </c>
      <c r="AY69" s="66">
        <f t="shared" si="130"/>
        <v>-2.267103029349157</v>
      </c>
      <c r="AZ69" s="66">
        <f t="shared" si="130"/>
        <v>6.9756724172518032</v>
      </c>
      <c r="BA69" s="66">
        <f t="shared" si="130"/>
        <v>-9.053354694606206</v>
      </c>
      <c r="BB69" s="66">
        <f t="shared" si="130"/>
        <v>19.899213652925187</v>
      </c>
      <c r="BC69" s="66">
        <f t="shared" si="130"/>
        <v>5.6264427166974667</v>
      </c>
      <c r="BD69" s="66">
        <f t="shared" si="130"/>
        <v>8.3128034498427752</v>
      </c>
      <c r="BE69" s="66">
        <f t="shared" si="130"/>
        <v>-16.130834981666485</v>
      </c>
      <c r="BF69" s="66">
        <f t="shared" si="130"/>
        <v>11.73424528070576</v>
      </c>
      <c r="BG69" s="66">
        <f t="shared" si="130"/>
        <v>-2.7896376610827738</v>
      </c>
      <c r="BH69" s="66">
        <f t="shared" si="130"/>
        <v>7.686144508702009</v>
      </c>
      <c r="BI69" s="66">
        <f t="shared" si="130"/>
        <v>-15.926172356255089</v>
      </c>
      <c r="BJ69" s="66">
        <f t="shared" si="130"/>
        <v>17.610707634517155</v>
      </c>
      <c r="BK69" s="66">
        <f t="shared" si="130"/>
        <v>-1.1597462135091996</v>
      </c>
      <c r="BL69" s="66">
        <f t="shared" si="130"/>
        <v>4.2560283491395383</v>
      </c>
      <c r="BM69" s="66">
        <f t="shared" si="130"/>
        <v>-21.082178710232661</v>
      </c>
      <c r="BN69" s="66">
        <f t="shared" si="130"/>
        <v>20.468417401693866</v>
      </c>
      <c r="BO69" s="66">
        <f t="shared" ref="BO69:CD69" si="131">(BO29-BN29)/BN29*100</f>
        <v>5.9761379321989949</v>
      </c>
      <c r="BP69" s="66">
        <f t="shared" si="131"/>
        <v>3.5907623139319811</v>
      </c>
      <c r="BQ69" s="66">
        <f t="shared" si="131"/>
        <v>-21.75550561504927</v>
      </c>
      <c r="BR69" s="66">
        <f t="shared" si="131"/>
        <v>28.869578732934738</v>
      </c>
      <c r="BS69" s="66">
        <f t="shared" si="131"/>
        <v>4.6164539776177387</v>
      </c>
      <c r="BT69" s="66">
        <f t="shared" si="131"/>
        <v>-1.2687625781063527</v>
      </c>
      <c r="BU69" s="66">
        <f t="shared" si="131"/>
        <v>-21.572417428458163</v>
      </c>
      <c r="BV69" s="66">
        <f t="shared" si="131"/>
        <v>23.768386718377386</v>
      </c>
      <c r="BW69" s="66">
        <f t="shared" si="131"/>
        <v>12.569490456347987</v>
      </c>
      <c r="BX69" s="66">
        <f t="shared" si="131"/>
        <v>3.4856350456090728</v>
      </c>
      <c r="BY69" s="66">
        <f t="shared" si="131"/>
        <v>-16.8371209659805</v>
      </c>
      <c r="BZ69" s="66">
        <f t="shared" si="131"/>
        <v>22.05678365387686</v>
      </c>
      <c r="CA69" s="66">
        <f t="shared" si="131"/>
        <v>8.1098542943439149</v>
      </c>
      <c r="CB69" s="66">
        <f t="shared" si="131"/>
        <v>-1.0617292742090376</v>
      </c>
      <c r="CC69" s="66">
        <f t="shared" si="131"/>
        <v>-18.992479805410408</v>
      </c>
      <c r="CD69" s="66">
        <f t="shared" si="118"/>
        <v>12.578755552505044</v>
      </c>
      <c r="CE69" s="66">
        <f t="shared" si="119"/>
        <v>6.5592187801816069</v>
      </c>
      <c r="CF69" s="66">
        <f t="shared" si="120"/>
        <v>-0.50491492581238762</v>
      </c>
      <c r="CG69" s="66">
        <f t="shared" si="121"/>
        <v>-21.955629017348695</v>
      </c>
      <c r="CH69" s="66">
        <f t="shared" si="122"/>
        <v>20.528198455365889</v>
      </c>
    </row>
    <row r="70" spans="1:86" x14ac:dyDescent="0.2">
      <c r="A70" s="54" t="s">
        <v>4</v>
      </c>
      <c r="B70" s="136"/>
      <c r="C70" s="63">
        <f t="shared" ref="C70:AH70" si="132">(C30-B30)/B30*100</f>
        <v>10.087506523704382</v>
      </c>
      <c r="D70" s="63">
        <f t="shared" si="132"/>
        <v>12.199355437256559</v>
      </c>
      <c r="E70" s="63">
        <f t="shared" si="132"/>
        <v>-10.876959669010827</v>
      </c>
      <c r="F70" s="63">
        <f t="shared" si="132"/>
        <v>2.301063894185412</v>
      </c>
      <c r="G70" s="63">
        <f t="shared" si="132"/>
        <v>7.1248771361316994</v>
      </c>
      <c r="H70" s="63">
        <f t="shared" si="132"/>
        <v>7.6756813045849377</v>
      </c>
      <c r="I70" s="63">
        <f t="shared" si="132"/>
        <v>-5.9322698934788871</v>
      </c>
      <c r="J70" s="63">
        <f t="shared" si="132"/>
        <v>4.6679931745038763</v>
      </c>
      <c r="K70" s="63">
        <f t="shared" si="132"/>
        <v>8.3330201815651783</v>
      </c>
      <c r="L70" s="63">
        <f t="shared" si="132"/>
        <v>5.5408800843825103</v>
      </c>
      <c r="M70" s="63">
        <f t="shared" si="132"/>
        <v>-8.7676317951354772</v>
      </c>
      <c r="N70" s="63">
        <f t="shared" si="132"/>
        <v>-1.462323671985541</v>
      </c>
      <c r="O70" s="63">
        <f t="shared" si="132"/>
        <v>1.145387144080533</v>
      </c>
      <c r="P70" s="63">
        <f t="shared" si="132"/>
        <v>6.3441486442953661</v>
      </c>
      <c r="Q70" s="63">
        <f t="shared" si="132"/>
        <v>-13.797087113208581</v>
      </c>
      <c r="R70" s="63">
        <f t="shared" si="132"/>
        <v>4.8376307278624218</v>
      </c>
      <c r="S70" s="63">
        <f t="shared" si="132"/>
        <v>3.1528208120386814</v>
      </c>
      <c r="T70" s="63">
        <f t="shared" si="132"/>
        <v>16.084916270319933</v>
      </c>
      <c r="U70" s="63">
        <f t="shared" si="132"/>
        <v>-6.0158591397732355</v>
      </c>
      <c r="V70" s="63">
        <f t="shared" si="132"/>
        <v>7.9059937316486053</v>
      </c>
      <c r="W70" s="63">
        <f t="shared" si="132"/>
        <v>5.0711302276730255</v>
      </c>
      <c r="X70" s="63">
        <f t="shared" si="132"/>
        <v>17.846196712814557</v>
      </c>
      <c r="Y70" s="63">
        <f t="shared" si="132"/>
        <v>-5.8513387093463587</v>
      </c>
      <c r="Z70" s="63">
        <f t="shared" si="132"/>
        <v>5.2550707557981085</v>
      </c>
      <c r="AA70" s="63">
        <f t="shared" si="132"/>
        <v>1.1630626298555535</v>
      </c>
      <c r="AB70" s="63">
        <f t="shared" si="132"/>
        <v>8.8900726338602265</v>
      </c>
      <c r="AC70" s="63">
        <f t="shared" si="132"/>
        <v>-2.3209006229825913</v>
      </c>
      <c r="AD70" s="63">
        <f t="shared" si="132"/>
        <v>5.3822951504894245</v>
      </c>
      <c r="AE70" s="63">
        <f t="shared" si="132"/>
        <v>8.8043992332169037</v>
      </c>
      <c r="AF70" s="63">
        <f t="shared" si="132"/>
        <v>12.26493978062487</v>
      </c>
      <c r="AG70" s="63">
        <f t="shared" si="132"/>
        <v>-3.4320724203305635</v>
      </c>
      <c r="AH70" s="63">
        <f t="shared" si="132"/>
        <v>2.2039961726372894</v>
      </c>
      <c r="AI70" s="63">
        <f t="shared" ref="AI70:BN70" si="133">(AI30-AH30)/AH30*100</f>
        <v>-2.04177282475088</v>
      </c>
      <c r="AJ70" s="63">
        <f t="shared" si="133"/>
        <v>8.0364483593263412</v>
      </c>
      <c r="AK70" s="63">
        <f t="shared" si="133"/>
        <v>-4.8484500577586767</v>
      </c>
      <c r="AL70" s="63">
        <f t="shared" si="133"/>
        <v>3.3823201906032154</v>
      </c>
      <c r="AM70" s="63">
        <f t="shared" si="133"/>
        <v>1.3975006597346278</v>
      </c>
      <c r="AN70" s="63">
        <f t="shared" si="133"/>
        <v>11.86535232790898</v>
      </c>
      <c r="AO70" s="63">
        <f t="shared" si="133"/>
        <v>-5.2541230925201647</v>
      </c>
      <c r="AP70" s="63">
        <f t="shared" si="133"/>
        <v>-4.4245696910980463</v>
      </c>
      <c r="AQ70" s="63">
        <f t="shared" si="133"/>
        <v>11.73968922228006</v>
      </c>
      <c r="AR70" s="63">
        <f t="shared" si="133"/>
        <v>9.3124888406323976</v>
      </c>
      <c r="AS70" s="63">
        <f t="shared" si="133"/>
        <v>-11.856935277883146</v>
      </c>
      <c r="AT70" s="63">
        <f t="shared" si="133"/>
        <v>-10.96164000349181</v>
      </c>
      <c r="AU70" s="63">
        <f t="shared" si="133"/>
        <v>5.8360177377589011</v>
      </c>
      <c r="AV70" s="63">
        <f t="shared" si="133"/>
        <v>11.453306619016116</v>
      </c>
      <c r="AW70" s="63">
        <f t="shared" si="133"/>
        <v>-12.181453329803723</v>
      </c>
      <c r="AX70" s="63">
        <f t="shared" si="133"/>
        <v>14.471820319614034</v>
      </c>
      <c r="AY70" s="63">
        <f t="shared" si="133"/>
        <v>-4.7121411892517608</v>
      </c>
      <c r="AZ70" s="63">
        <f t="shared" si="133"/>
        <v>8.6910317947769595</v>
      </c>
      <c r="BA70" s="63">
        <f t="shared" si="133"/>
        <v>-5.9329092172495042</v>
      </c>
      <c r="BB70" s="63">
        <f t="shared" si="133"/>
        <v>10.199086647424076</v>
      </c>
      <c r="BC70" s="63">
        <f t="shared" si="133"/>
        <v>2.5862433838280361</v>
      </c>
      <c r="BD70" s="63">
        <f t="shared" si="133"/>
        <v>8.9023835512009182</v>
      </c>
      <c r="BE70" s="63">
        <f t="shared" si="133"/>
        <v>-16.003477737088492</v>
      </c>
      <c r="BF70" s="63">
        <f t="shared" si="133"/>
        <v>8.8937961823822604</v>
      </c>
      <c r="BG70" s="63">
        <f t="shared" si="133"/>
        <v>-8.8111326104681584</v>
      </c>
      <c r="BH70" s="63">
        <f t="shared" si="133"/>
        <v>10.383682259215567</v>
      </c>
      <c r="BI70" s="63">
        <f t="shared" si="133"/>
        <v>-11.399858649253353</v>
      </c>
      <c r="BJ70" s="63">
        <f t="shared" si="133"/>
        <v>9.9347665806833447</v>
      </c>
      <c r="BK70" s="63">
        <f t="shared" si="133"/>
        <v>-6.1132557684767672</v>
      </c>
      <c r="BL70" s="63">
        <f t="shared" si="133"/>
        <v>9.9439409847881937</v>
      </c>
      <c r="BM70" s="63">
        <f t="shared" si="133"/>
        <v>-18.40903276461615</v>
      </c>
      <c r="BN70" s="63">
        <f t="shared" si="133"/>
        <v>11.411644235819418</v>
      </c>
      <c r="BO70" s="63">
        <f t="shared" ref="BO70:CD70" si="134">(BO30-BN30)/BN30*100</f>
        <v>-6.6491263687100828</v>
      </c>
      <c r="BP70" s="63">
        <f t="shared" si="134"/>
        <v>13.420792109871996</v>
      </c>
      <c r="BQ70" s="63">
        <f t="shared" si="134"/>
        <v>-20.67545501020329</v>
      </c>
      <c r="BR70" s="63">
        <f t="shared" si="134"/>
        <v>23.775769410114933</v>
      </c>
      <c r="BS70" s="63">
        <f t="shared" si="134"/>
        <v>-9.1815764972318448</v>
      </c>
      <c r="BT70" s="63">
        <f t="shared" si="134"/>
        <v>8.7461671707610993</v>
      </c>
      <c r="BU70" s="63">
        <f t="shared" si="134"/>
        <v>-20.639530471677606</v>
      </c>
      <c r="BV70" s="63">
        <f t="shared" si="134"/>
        <v>19.351349649785305</v>
      </c>
      <c r="BW70" s="63">
        <f t="shared" si="134"/>
        <v>-3.3529947100740115E-3</v>
      </c>
      <c r="BX70" s="63">
        <f t="shared" si="134"/>
        <v>16.351987631824784</v>
      </c>
      <c r="BY70" s="63">
        <f t="shared" si="134"/>
        <v>-12.500959354593261</v>
      </c>
      <c r="BZ70" s="63">
        <f t="shared" si="134"/>
        <v>17.770396086004169</v>
      </c>
      <c r="CA70" s="63">
        <f t="shared" si="134"/>
        <v>-1.9327465657744076</v>
      </c>
      <c r="CB70" s="63">
        <f t="shared" si="134"/>
        <v>12.383812716588487</v>
      </c>
      <c r="CC70" s="63">
        <f t="shared" si="134"/>
        <v>-15.570136585206058</v>
      </c>
      <c r="CD70" s="63">
        <f t="shared" si="118"/>
        <v>2.1210991674180462</v>
      </c>
      <c r="CE70" s="63">
        <f t="shared" si="119"/>
        <v>-5.0555904283671946</v>
      </c>
      <c r="CF70" s="63">
        <f t="shared" si="120"/>
        <v>15.052193367976541</v>
      </c>
      <c r="CG70" s="63">
        <f t="shared" si="121"/>
        <v>-21.246421392035742</v>
      </c>
      <c r="CH70" s="63">
        <f t="shared" si="122"/>
        <v>14.758705854463855</v>
      </c>
    </row>
    <row r="71" spans="1:86" x14ac:dyDescent="0.2">
      <c r="A71" s="54" t="s">
        <v>5</v>
      </c>
      <c r="B71" s="136"/>
      <c r="C71" s="63">
        <f t="shared" ref="C71:AH71" si="135">(C31-B31)/B31*100</f>
        <v>0.92788037887880392</v>
      </c>
      <c r="D71" s="63">
        <f t="shared" si="135"/>
        <v>6.7965985221999077</v>
      </c>
      <c r="E71" s="63">
        <f t="shared" si="135"/>
        <v>-12.649070742691709</v>
      </c>
      <c r="F71" s="63">
        <f t="shared" si="135"/>
        <v>4.672038182766002</v>
      </c>
      <c r="G71" s="63">
        <f t="shared" si="135"/>
        <v>2.0086414487031119</v>
      </c>
      <c r="H71" s="63">
        <f t="shared" si="135"/>
        <v>7.9552119708881639</v>
      </c>
      <c r="I71" s="63">
        <f t="shared" si="135"/>
        <v>-15.550782283422196</v>
      </c>
      <c r="J71" s="63">
        <f t="shared" si="135"/>
        <v>8.4372256163376527</v>
      </c>
      <c r="K71" s="63">
        <f t="shared" si="135"/>
        <v>10.029872737241627</v>
      </c>
      <c r="L71" s="63">
        <f t="shared" si="135"/>
        <v>3.1144065522444628</v>
      </c>
      <c r="M71" s="63">
        <f t="shared" si="135"/>
        <v>-12.031987337851735</v>
      </c>
      <c r="N71" s="63">
        <f t="shared" si="135"/>
        <v>5.4560484532143123</v>
      </c>
      <c r="O71" s="63">
        <f t="shared" si="135"/>
        <v>10.24005800084168</v>
      </c>
      <c r="P71" s="63">
        <f t="shared" si="135"/>
        <v>-0.47142663064013851</v>
      </c>
      <c r="Q71" s="63">
        <f t="shared" si="135"/>
        <v>-10.743789410640323</v>
      </c>
      <c r="R71" s="63">
        <f t="shared" si="135"/>
        <v>-8.271692152942677</v>
      </c>
      <c r="S71" s="63">
        <f t="shared" si="135"/>
        <v>17.75263255951657</v>
      </c>
      <c r="T71" s="63">
        <f t="shared" si="135"/>
        <v>16.356152669836632</v>
      </c>
      <c r="U71" s="63">
        <f t="shared" si="135"/>
        <v>-26.445482325510145</v>
      </c>
      <c r="V71" s="63">
        <f t="shared" si="135"/>
        <v>14.674206434440979</v>
      </c>
      <c r="W71" s="63">
        <f t="shared" si="135"/>
        <v>14.467303717000229</v>
      </c>
      <c r="X71" s="63">
        <f t="shared" si="135"/>
        <v>7.8892907797376743</v>
      </c>
      <c r="Y71" s="63">
        <f t="shared" si="135"/>
        <v>-21.046337145816299</v>
      </c>
      <c r="Z71" s="63">
        <f t="shared" si="135"/>
        <v>7.1002936891207122</v>
      </c>
      <c r="AA71" s="63">
        <f t="shared" si="135"/>
        <v>11.771799528289854</v>
      </c>
      <c r="AB71" s="63">
        <f t="shared" si="135"/>
        <v>8.3552128336418026</v>
      </c>
      <c r="AC71" s="63">
        <f t="shared" si="135"/>
        <v>-17.218952497925997</v>
      </c>
      <c r="AD71" s="63">
        <f t="shared" si="135"/>
        <v>7.4688850086812826</v>
      </c>
      <c r="AE71" s="63">
        <f t="shared" si="135"/>
        <v>15.572880712045038</v>
      </c>
      <c r="AF71" s="63">
        <f t="shared" si="135"/>
        <v>13.558649740176151</v>
      </c>
      <c r="AG71" s="63">
        <f t="shared" si="135"/>
        <v>-14.056428333968066</v>
      </c>
      <c r="AH71" s="63">
        <f t="shared" si="135"/>
        <v>-21.650376419799922</v>
      </c>
      <c r="AI71" s="63">
        <f t="shared" ref="AI71:BN71" si="136">(AI31-AH31)/AH31*100</f>
        <v>16.595348778633262</v>
      </c>
      <c r="AJ71" s="63">
        <f t="shared" si="136"/>
        <v>13.25703456613369</v>
      </c>
      <c r="AK71" s="63">
        <f t="shared" si="136"/>
        <v>-22.388613772861987</v>
      </c>
      <c r="AL71" s="63">
        <f t="shared" si="136"/>
        <v>15.424004602252772</v>
      </c>
      <c r="AM71" s="63">
        <f t="shared" si="136"/>
        <v>8.1939052424675296</v>
      </c>
      <c r="AN71" s="63">
        <f t="shared" si="136"/>
        <v>15.652499843514519</v>
      </c>
      <c r="AO71" s="63">
        <f t="shared" si="136"/>
        <v>-22.531668732419561</v>
      </c>
      <c r="AP71" s="63">
        <f t="shared" si="136"/>
        <v>3.631754536103863</v>
      </c>
      <c r="AQ71" s="63">
        <f t="shared" si="136"/>
        <v>12.6502794613742</v>
      </c>
      <c r="AR71" s="63">
        <f t="shared" si="136"/>
        <v>10.092472472313792</v>
      </c>
      <c r="AS71" s="63">
        <f t="shared" si="136"/>
        <v>-23.249393311740363</v>
      </c>
      <c r="AT71" s="63">
        <f t="shared" si="136"/>
        <v>6.4437932035389567</v>
      </c>
      <c r="AU71" s="63">
        <f t="shared" si="136"/>
        <v>20.804768602595498</v>
      </c>
      <c r="AV71" s="63">
        <f t="shared" si="136"/>
        <v>12.173192097386606</v>
      </c>
      <c r="AW71" s="63">
        <f t="shared" si="136"/>
        <v>-27.056498388150303</v>
      </c>
      <c r="AX71" s="63">
        <f t="shared" si="136"/>
        <v>12.755350273869857</v>
      </c>
      <c r="AY71" s="63">
        <f t="shared" si="136"/>
        <v>16.412003820182633</v>
      </c>
      <c r="AZ71" s="63">
        <f t="shared" si="136"/>
        <v>10.460983112924344</v>
      </c>
      <c r="BA71" s="63">
        <f t="shared" si="136"/>
        <v>-35.793901443165396</v>
      </c>
      <c r="BB71" s="63">
        <f t="shared" si="136"/>
        <v>35.576246568616632</v>
      </c>
      <c r="BC71" s="63">
        <f t="shared" si="136"/>
        <v>17.555499090077923</v>
      </c>
      <c r="BD71" s="63">
        <f t="shared" si="136"/>
        <v>13.327199791254909</v>
      </c>
      <c r="BE71" s="63">
        <f t="shared" si="136"/>
        <v>-42.133473849789723</v>
      </c>
      <c r="BF71" s="63">
        <f t="shared" si="136"/>
        <v>97.622423575143088</v>
      </c>
      <c r="BG71" s="63">
        <f t="shared" si="136"/>
        <v>19.908216949358739</v>
      </c>
      <c r="BH71" s="63">
        <f t="shared" si="136"/>
        <v>21.268855740950489</v>
      </c>
      <c r="BI71" s="63">
        <f t="shared" si="136"/>
        <v>-38.773834988815466</v>
      </c>
      <c r="BJ71" s="63">
        <f t="shared" si="136"/>
        <v>79.862728720502432</v>
      </c>
      <c r="BK71" s="63">
        <f t="shared" si="136"/>
        <v>12.683998810164088</v>
      </c>
      <c r="BL71" s="63">
        <f t="shared" si="136"/>
        <v>-6.9523576808718124</v>
      </c>
      <c r="BM71" s="63">
        <f t="shared" si="136"/>
        <v>-36.551929655804955</v>
      </c>
      <c r="BN71" s="63">
        <f t="shared" si="136"/>
        <v>69.016964352297933</v>
      </c>
      <c r="BO71" s="63">
        <f t="shared" ref="BO71:CD71" si="137">(BO31-BN31)/BN31*100</f>
        <v>43.989788064633537</v>
      </c>
      <c r="BP71" s="63">
        <f t="shared" si="137"/>
        <v>-12.145773949195226</v>
      </c>
      <c r="BQ71" s="63">
        <f t="shared" si="137"/>
        <v>-37.915748609491764</v>
      </c>
      <c r="BR71" s="63">
        <f t="shared" si="137"/>
        <v>69.336336989931553</v>
      </c>
      <c r="BS71" s="63">
        <f t="shared" si="137"/>
        <v>39.682269712564135</v>
      </c>
      <c r="BT71" s="63">
        <f t="shared" si="137"/>
        <v>-14.223932032349815</v>
      </c>
      <c r="BU71" s="63">
        <f t="shared" si="137"/>
        <v>-34.833500854431826</v>
      </c>
      <c r="BV71" s="63">
        <f t="shared" si="137"/>
        <v>41.427605353419175</v>
      </c>
      <c r="BW71" s="63">
        <f t="shared" si="137"/>
        <v>40.327293720625029</v>
      </c>
      <c r="BX71" s="63">
        <f t="shared" si="137"/>
        <v>-14.68516574066637</v>
      </c>
      <c r="BY71" s="63">
        <f t="shared" si="137"/>
        <v>-35.061387885434655</v>
      </c>
      <c r="BZ71" s="63">
        <f t="shared" si="137"/>
        <v>41.912564640825046</v>
      </c>
      <c r="CA71" s="63">
        <f t="shared" si="137"/>
        <v>38.900582324734977</v>
      </c>
      <c r="CB71" s="63">
        <f t="shared" si="137"/>
        <v>-17.703140585595161</v>
      </c>
      <c r="CC71" s="63">
        <f t="shared" si="137"/>
        <v>-34.652908659816831</v>
      </c>
      <c r="CD71" s="63">
        <f t="shared" si="118"/>
        <v>39.136525160085498</v>
      </c>
      <c r="CE71" s="63">
        <f t="shared" si="119"/>
        <v>33.657510919455312</v>
      </c>
      <c r="CF71" s="63">
        <f t="shared" si="120"/>
        <v>-16.875038434604441</v>
      </c>
      <c r="CG71" s="63">
        <f t="shared" si="121"/>
        <v>-33.85420028948225</v>
      </c>
      <c r="CH71" s="63">
        <f t="shared" si="122"/>
        <v>38.9633484735512</v>
      </c>
    </row>
    <row r="72" spans="1:86" x14ac:dyDescent="0.2">
      <c r="A72" s="57" t="s">
        <v>6</v>
      </c>
      <c r="B72" s="137"/>
      <c r="C72" s="64">
        <f t="shared" ref="C72:AH72" si="138">(C32-B32)/B32*100</f>
        <v>3.1228417345972757</v>
      </c>
      <c r="D72" s="64">
        <f t="shared" si="138"/>
        <v>-11.028247045329463</v>
      </c>
      <c r="E72" s="64">
        <f t="shared" si="138"/>
        <v>-12.271448397207099</v>
      </c>
      <c r="F72" s="64">
        <f t="shared" si="138"/>
        <v>53.678308882242952</v>
      </c>
      <c r="G72" s="64">
        <f t="shared" si="138"/>
        <v>0.50869390546842452</v>
      </c>
      <c r="H72" s="64">
        <f t="shared" si="138"/>
        <v>-16.651535931371487</v>
      </c>
      <c r="I72" s="64">
        <f t="shared" si="138"/>
        <v>-8.8118715727265435</v>
      </c>
      <c r="J72" s="64">
        <f t="shared" si="138"/>
        <v>53.675320852856423</v>
      </c>
      <c r="K72" s="64">
        <f t="shared" si="138"/>
        <v>-1.3429192118017532</v>
      </c>
      <c r="L72" s="64">
        <f t="shared" si="138"/>
        <v>-6.3001016750878467</v>
      </c>
      <c r="M72" s="64">
        <f t="shared" si="138"/>
        <v>-10.366912176722314</v>
      </c>
      <c r="N72" s="64">
        <f t="shared" si="138"/>
        <v>16.836919434307745</v>
      </c>
      <c r="O72" s="64">
        <f t="shared" si="138"/>
        <v>-2.5907833757499819</v>
      </c>
      <c r="P72" s="64">
        <f t="shared" si="138"/>
        <v>-7.2475213030011876</v>
      </c>
      <c r="Q72" s="64">
        <f t="shared" si="138"/>
        <v>-14.49420074519586</v>
      </c>
      <c r="R72" s="64">
        <f t="shared" si="138"/>
        <v>27.777070513571552</v>
      </c>
      <c r="S72" s="64">
        <f t="shared" si="138"/>
        <v>-3.4551371429265343</v>
      </c>
      <c r="T72" s="64">
        <f t="shared" si="138"/>
        <v>-7.9390483965208549</v>
      </c>
      <c r="U72" s="64">
        <f t="shared" si="138"/>
        <v>-15.056141893782318</v>
      </c>
      <c r="V72" s="64">
        <f t="shared" si="138"/>
        <v>38.391244116565289</v>
      </c>
      <c r="W72" s="64">
        <f t="shared" si="138"/>
        <v>-2.6030071773613259</v>
      </c>
      <c r="X72" s="64">
        <f t="shared" si="138"/>
        <v>-6.5371806978292772</v>
      </c>
      <c r="Y72" s="64">
        <f t="shared" si="138"/>
        <v>-13.079311658749363</v>
      </c>
      <c r="Z72" s="64">
        <f t="shared" si="138"/>
        <v>64.567120305720792</v>
      </c>
      <c r="AA72" s="64">
        <f t="shared" si="138"/>
        <v>0.34305143265528182</v>
      </c>
      <c r="AB72" s="64">
        <f t="shared" si="138"/>
        <v>-7.547297249893993</v>
      </c>
      <c r="AC72" s="64">
        <f t="shared" si="138"/>
        <v>-12.364007482199357</v>
      </c>
      <c r="AD72" s="64">
        <f t="shared" si="138"/>
        <v>-0.83519178321393894</v>
      </c>
      <c r="AE72" s="64">
        <f t="shared" si="138"/>
        <v>-1.3246982631734012</v>
      </c>
      <c r="AF72" s="64">
        <f t="shared" si="138"/>
        <v>-7.696897374701674</v>
      </c>
      <c r="AG72" s="64">
        <f t="shared" si="138"/>
        <v>-4.5701357466063381</v>
      </c>
      <c r="AH72" s="64">
        <f t="shared" si="138"/>
        <v>28.200717814514203</v>
      </c>
      <c r="AI72" s="64">
        <f t="shared" ref="AI72:BN72" si="139">(AI32-AH32)/AH32*100</f>
        <v>-3.1176929072486441</v>
      </c>
      <c r="AJ72" s="64">
        <f t="shared" si="139"/>
        <v>-10.056315366049869</v>
      </c>
      <c r="AK72" s="64">
        <f t="shared" si="139"/>
        <v>-6.4698867024448647</v>
      </c>
      <c r="AL72" s="64">
        <f t="shared" si="139"/>
        <v>35.606127523266544</v>
      </c>
      <c r="AM72" s="64">
        <f t="shared" si="139"/>
        <v>15.755855216465555</v>
      </c>
      <c r="AN72" s="64">
        <f t="shared" si="139"/>
        <v>-7.7457592479051653</v>
      </c>
      <c r="AO72" s="64">
        <f t="shared" si="139"/>
        <v>-2.4944616747895503</v>
      </c>
      <c r="AP72" s="64">
        <f t="shared" si="139"/>
        <v>25.722990040440852</v>
      </c>
      <c r="AQ72" s="64">
        <f t="shared" si="139"/>
        <v>8.3318040007340688</v>
      </c>
      <c r="AR72" s="64">
        <f t="shared" si="139"/>
        <v>-1.8973403354226506</v>
      </c>
      <c r="AS72" s="64">
        <f t="shared" si="139"/>
        <v>-7.5634605422206933</v>
      </c>
      <c r="AT72" s="64">
        <f t="shared" si="139"/>
        <v>11.683116891924119</v>
      </c>
      <c r="AU72" s="64">
        <f t="shared" si="139"/>
        <v>10.447273914462937</v>
      </c>
      <c r="AV72" s="64">
        <f t="shared" si="139"/>
        <v>-1.4779781259237426</v>
      </c>
      <c r="AW72" s="64">
        <f t="shared" si="139"/>
        <v>-10.603060306030594</v>
      </c>
      <c r="AX72" s="64">
        <f t="shared" si="139"/>
        <v>43.285004170917922</v>
      </c>
      <c r="AY72" s="64">
        <f t="shared" si="139"/>
        <v>1.7275592389401133</v>
      </c>
      <c r="AZ72" s="64">
        <f t="shared" si="139"/>
        <v>-2.5243832472748124</v>
      </c>
      <c r="BA72" s="64">
        <f t="shared" si="139"/>
        <v>-10.244849911712773</v>
      </c>
      <c r="BB72" s="64">
        <f t="shared" si="139"/>
        <v>65.390287087822202</v>
      </c>
      <c r="BC72" s="64">
        <f t="shared" si="139"/>
        <v>12.575516693163733</v>
      </c>
      <c r="BD72" s="64">
        <f t="shared" si="139"/>
        <v>4.7239090523937382</v>
      </c>
      <c r="BE72" s="64">
        <f t="shared" si="139"/>
        <v>-7.1134785247117431</v>
      </c>
      <c r="BF72" s="64">
        <f t="shared" si="139"/>
        <v>0.93170742498932291</v>
      </c>
      <c r="BG72" s="64">
        <f t="shared" si="139"/>
        <v>6.8998041065080216</v>
      </c>
      <c r="BH72" s="64">
        <f t="shared" si="139"/>
        <v>-6.6105606081172787</v>
      </c>
      <c r="BI72" s="64">
        <f t="shared" si="139"/>
        <v>-16.146802325581401</v>
      </c>
      <c r="BJ72" s="64">
        <f t="shared" si="139"/>
        <v>15.092646235916346</v>
      </c>
      <c r="BK72" s="64">
        <f t="shared" si="139"/>
        <v>5.175558595531248</v>
      </c>
      <c r="BL72" s="64">
        <f t="shared" si="139"/>
        <v>-3.8442083965604517</v>
      </c>
      <c r="BM72" s="64">
        <f t="shared" si="139"/>
        <v>-18.376042684301503</v>
      </c>
      <c r="BN72" s="64">
        <f t="shared" si="139"/>
        <v>22.491205972955971</v>
      </c>
      <c r="BO72" s="64">
        <f t="shared" ref="BO72:CD72" si="140">(BO32-BN32)/BN32*100</f>
        <v>13.943517358878022</v>
      </c>
      <c r="BP72" s="64">
        <f t="shared" si="140"/>
        <v>-5.0636880654605756</v>
      </c>
      <c r="BQ72" s="64">
        <f t="shared" si="140"/>
        <v>-9.5535776371601315</v>
      </c>
      <c r="BR72" s="64">
        <f t="shared" si="140"/>
        <v>15.810058301503204</v>
      </c>
      <c r="BS72" s="64">
        <f t="shared" si="140"/>
        <v>10.114847019412045</v>
      </c>
      <c r="BT72" s="64">
        <f t="shared" si="140"/>
        <v>-8.9408661018858702</v>
      </c>
      <c r="BU72" s="64">
        <f t="shared" si="140"/>
        <v>-8.9526739543103897</v>
      </c>
      <c r="BV72" s="64">
        <f t="shared" si="140"/>
        <v>20.025999148141945</v>
      </c>
      <c r="BW72" s="64">
        <f t="shared" si="140"/>
        <v>16.178405287326292</v>
      </c>
      <c r="BX72" s="64">
        <f t="shared" si="140"/>
        <v>-2.1161388620643926</v>
      </c>
      <c r="BY72" s="64">
        <f t="shared" si="140"/>
        <v>-9.0140158851267849</v>
      </c>
      <c r="BZ72" s="64">
        <f t="shared" si="140"/>
        <v>17.83517425657978</v>
      </c>
      <c r="CA72" s="64">
        <f t="shared" si="140"/>
        <v>5.0747050733748145</v>
      </c>
      <c r="CB72" s="64">
        <f t="shared" si="140"/>
        <v>-11.710555930677485</v>
      </c>
      <c r="CC72" s="64">
        <f t="shared" si="140"/>
        <v>-11.776327529507748</v>
      </c>
      <c r="CD72" s="64">
        <f t="shared" si="118"/>
        <v>19.691516440491061</v>
      </c>
      <c r="CE72" s="64">
        <f t="shared" si="119"/>
        <v>8.2321527532873304</v>
      </c>
      <c r="CF72" s="64">
        <f t="shared" si="120"/>
        <v>-13.280268118977812</v>
      </c>
      <c r="CG72" s="64">
        <f t="shared" si="121"/>
        <v>-10.767579173376278</v>
      </c>
      <c r="CH72" s="64">
        <f t="shared" si="122"/>
        <v>19.196494394383773</v>
      </c>
    </row>
    <row r="73" spans="1:86" x14ac:dyDescent="0.2">
      <c r="A73" s="53" t="s">
        <v>7</v>
      </c>
      <c r="B73" s="138"/>
      <c r="C73" s="66">
        <f t="shared" ref="C73:AH73" si="141">(C33-B33)/B33*100</f>
        <v>0.73624780533205458</v>
      </c>
      <c r="D73" s="66">
        <f t="shared" si="141"/>
        <v>7.8592353160074619</v>
      </c>
      <c r="E73" s="66">
        <f t="shared" si="141"/>
        <v>5.2168501840148309</v>
      </c>
      <c r="F73" s="66">
        <f t="shared" si="141"/>
        <v>0.66470642074143749</v>
      </c>
      <c r="G73" s="66">
        <f t="shared" si="141"/>
        <v>1.1283474459085514E-2</v>
      </c>
      <c r="H73" s="66">
        <f t="shared" si="141"/>
        <v>6.9283967477959489</v>
      </c>
      <c r="I73" s="66">
        <f t="shared" si="141"/>
        <v>5.1237597920815272</v>
      </c>
      <c r="J73" s="66">
        <f t="shared" si="141"/>
        <v>-2.193518194962242</v>
      </c>
      <c r="K73" s="66">
        <f t="shared" si="141"/>
        <v>3.4253930010125613</v>
      </c>
      <c r="L73" s="66">
        <f t="shared" si="141"/>
        <v>6.4837943128389908</v>
      </c>
      <c r="M73" s="66">
        <f t="shared" si="141"/>
        <v>1.9015894707476024</v>
      </c>
      <c r="N73" s="66">
        <f t="shared" si="141"/>
        <v>-2.6698634823880707</v>
      </c>
      <c r="O73" s="66">
        <f t="shared" si="141"/>
        <v>5.1844217822654599</v>
      </c>
      <c r="P73" s="66">
        <f t="shared" si="141"/>
        <v>2.2942774394464722</v>
      </c>
      <c r="Q73" s="66">
        <f t="shared" si="141"/>
        <v>2.5866503775740979</v>
      </c>
      <c r="R73" s="66">
        <f t="shared" si="141"/>
        <v>0.99719108336176732</v>
      </c>
      <c r="S73" s="66">
        <f t="shared" si="141"/>
        <v>2.1370519820366463</v>
      </c>
      <c r="T73" s="66">
        <f t="shared" si="141"/>
        <v>8.5281831835244741</v>
      </c>
      <c r="U73" s="66">
        <f t="shared" si="141"/>
        <v>6.4594335544525734</v>
      </c>
      <c r="V73" s="66">
        <f t="shared" si="141"/>
        <v>-3.1024400279540276</v>
      </c>
      <c r="W73" s="66">
        <f t="shared" si="141"/>
        <v>3.9710829858135122</v>
      </c>
      <c r="X73" s="66">
        <f t="shared" si="141"/>
        <v>9.4651492151552752</v>
      </c>
      <c r="Y73" s="66">
        <f t="shared" si="141"/>
        <v>5.3785571599827708</v>
      </c>
      <c r="Z73" s="66">
        <f t="shared" si="141"/>
        <v>-2.4521669159696389</v>
      </c>
      <c r="AA73" s="66">
        <f t="shared" si="141"/>
        <v>1.3807582595064587</v>
      </c>
      <c r="AB73" s="66">
        <f t="shared" si="141"/>
        <v>3.7173177843873728</v>
      </c>
      <c r="AC73" s="66">
        <f t="shared" si="141"/>
        <v>7.8326041119921985</v>
      </c>
      <c r="AD73" s="66">
        <f t="shared" si="141"/>
        <v>4.9052998379805608</v>
      </c>
      <c r="AE73" s="66">
        <f t="shared" si="141"/>
        <v>1.4864660115772195</v>
      </c>
      <c r="AF73" s="66">
        <f t="shared" si="141"/>
        <v>5.5150806729926058</v>
      </c>
      <c r="AG73" s="66">
        <f t="shared" si="141"/>
        <v>10.003582156848601</v>
      </c>
      <c r="AH73" s="66">
        <f t="shared" si="141"/>
        <v>0.84031127434886066</v>
      </c>
      <c r="AI73" s="66">
        <f t="shared" ref="AI73:BN73" si="142">(AI33-AH33)/AH33*100</f>
        <v>-0.32043074548036099</v>
      </c>
      <c r="AJ73" s="66">
        <f t="shared" si="142"/>
        <v>2.6960011941620996</v>
      </c>
      <c r="AK73" s="66">
        <f t="shared" si="142"/>
        <v>6.0951832568110014</v>
      </c>
      <c r="AL73" s="66">
        <f t="shared" si="142"/>
        <v>2.1981378464389421</v>
      </c>
      <c r="AM73" s="66">
        <f t="shared" si="142"/>
        <v>-1.149840495941427</v>
      </c>
      <c r="AN73" s="66">
        <f t="shared" si="142"/>
        <v>5.733922976783683</v>
      </c>
      <c r="AO73" s="66">
        <f t="shared" si="142"/>
        <v>4.2985746457333693</v>
      </c>
      <c r="AP73" s="66">
        <f t="shared" si="142"/>
        <v>2.4223120892312116</v>
      </c>
      <c r="AQ73" s="66">
        <f t="shared" si="142"/>
        <v>-7.7616971232986456E-2</v>
      </c>
      <c r="AR73" s="66">
        <f t="shared" si="142"/>
        <v>4.4429262434664993</v>
      </c>
      <c r="AS73" s="66">
        <f t="shared" si="142"/>
        <v>6.4877559494820227</v>
      </c>
      <c r="AT73" s="66">
        <f t="shared" si="142"/>
        <v>1.8912088110795189</v>
      </c>
      <c r="AU73" s="66">
        <f t="shared" si="142"/>
        <v>2.7055546263293677</v>
      </c>
      <c r="AV73" s="66">
        <f t="shared" si="142"/>
        <v>6.9234533399771774</v>
      </c>
      <c r="AW73" s="66">
        <f t="shared" si="142"/>
        <v>4.8478609526247185</v>
      </c>
      <c r="AX73" s="66">
        <f t="shared" si="142"/>
        <v>-4.6900787648006668E-2</v>
      </c>
      <c r="AY73" s="66">
        <f t="shared" si="142"/>
        <v>2.0295784455050314</v>
      </c>
      <c r="AZ73" s="66">
        <f t="shared" si="142"/>
        <v>6.4432311047721456</v>
      </c>
      <c r="BA73" s="66">
        <f t="shared" si="142"/>
        <v>4.8315054238043835</v>
      </c>
      <c r="BB73" s="66">
        <f t="shared" si="142"/>
        <v>-4.7563718358823115</v>
      </c>
      <c r="BC73" s="66">
        <f t="shared" si="142"/>
        <v>2.9105144965188487</v>
      </c>
      <c r="BD73" s="66">
        <f t="shared" si="142"/>
        <v>4.1848649733599332</v>
      </c>
      <c r="BE73" s="66">
        <f t="shared" si="142"/>
        <v>4.8306683592768458</v>
      </c>
      <c r="BF73" s="66">
        <f t="shared" si="142"/>
        <v>-2.561309951530971</v>
      </c>
      <c r="BG73" s="66">
        <f t="shared" si="142"/>
        <v>2.4974914119194782</v>
      </c>
      <c r="BH73" s="66">
        <f t="shared" si="142"/>
        <v>0.62317458385046665</v>
      </c>
      <c r="BI73" s="66">
        <f t="shared" si="142"/>
        <v>6.8238318388502295</v>
      </c>
      <c r="BJ73" s="66">
        <f t="shared" si="142"/>
        <v>-3.684322543740802</v>
      </c>
      <c r="BK73" s="66">
        <f t="shared" si="142"/>
        <v>5.751976247371517</v>
      </c>
      <c r="BL73" s="66">
        <f t="shared" si="142"/>
        <v>0.15259055779953368</v>
      </c>
      <c r="BM73" s="66">
        <f t="shared" si="142"/>
        <v>8.8898482210303698</v>
      </c>
      <c r="BN73" s="66">
        <f t="shared" si="142"/>
        <v>-5.9669595840998575</v>
      </c>
      <c r="BO73" s="66">
        <f t="shared" ref="BO73:CD73" si="143">(BO33-BN33)/BN33*100</f>
        <v>5.9778836664560613</v>
      </c>
      <c r="BP73" s="66">
        <f t="shared" si="143"/>
        <v>1.7133293747240659</v>
      </c>
      <c r="BQ73" s="66">
        <f t="shared" si="143"/>
        <v>8.0034407799876703</v>
      </c>
      <c r="BR73" s="66">
        <f t="shared" si="143"/>
        <v>-6.7585960402421925</v>
      </c>
      <c r="BS73" s="66">
        <f t="shared" si="143"/>
        <v>5.2867071406447153</v>
      </c>
      <c r="BT73" s="66">
        <f t="shared" si="143"/>
        <v>1.8871898494731174</v>
      </c>
      <c r="BU73" s="66">
        <f t="shared" si="143"/>
        <v>7.2833082109594232</v>
      </c>
      <c r="BV73" s="66">
        <f t="shared" si="143"/>
        <v>-4.5570762738449817</v>
      </c>
      <c r="BW73" s="66">
        <f t="shared" si="143"/>
        <v>3.8945267211302399</v>
      </c>
      <c r="BX73" s="66">
        <f t="shared" si="143"/>
        <v>2.0342110811317142</v>
      </c>
      <c r="BY73" s="66">
        <f t="shared" si="143"/>
        <v>4.9866051114938079</v>
      </c>
      <c r="BZ73" s="66">
        <f t="shared" si="143"/>
        <v>-2.2021693465079628</v>
      </c>
      <c r="CA73" s="66">
        <f t="shared" si="143"/>
        <v>0.90269905341125234</v>
      </c>
      <c r="CB73" s="66">
        <f t="shared" si="143"/>
        <v>2.9076949219867578</v>
      </c>
      <c r="CC73" s="66">
        <f t="shared" si="143"/>
        <v>4.6135945712534099</v>
      </c>
      <c r="CD73" s="66">
        <f t="shared" si="118"/>
        <v>-3.1263158018825963</v>
      </c>
      <c r="CE73" s="66">
        <f t="shared" si="119"/>
        <v>0.90277207587673314</v>
      </c>
      <c r="CF73" s="66">
        <f t="shared" si="120"/>
        <v>2.4848118016798577</v>
      </c>
      <c r="CG73" s="66">
        <f t="shared" si="121"/>
        <v>4.2481285641927595</v>
      </c>
      <c r="CH73" s="66">
        <f t="shared" si="122"/>
        <v>-2.3200400618589971</v>
      </c>
    </row>
    <row r="74" spans="1:86" x14ac:dyDescent="0.2">
      <c r="A74" s="60" t="s">
        <v>8</v>
      </c>
      <c r="B74" s="136"/>
      <c r="C74" s="63">
        <f t="shared" ref="C74:AH74" si="144">(C34-B34)/B34*100</f>
        <v>-2.5830228910276278</v>
      </c>
      <c r="D74" s="63">
        <f t="shared" si="144"/>
        <v>9.1655361876531405</v>
      </c>
      <c r="E74" s="63">
        <f t="shared" si="144"/>
        <v>16.97973105306049</v>
      </c>
      <c r="F74" s="63">
        <f t="shared" si="144"/>
        <v>-11.442030712237234</v>
      </c>
      <c r="G74" s="63">
        <f t="shared" si="144"/>
        <v>-1.3845175633421731</v>
      </c>
      <c r="H74" s="63">
        <f t="shared" si="144"/>
        <v>7.6683044116007872</v>
      </c>
      <c r="I74" s="63">
        <f t="shared" si="144"/>
        <v>19.400245586983221</v>
      </c>
      <c r="J74" s="63">
        <f t="shared" si="144"/>
        <v>-14.996727877655283</v>
      </c>
      <c r="K74" s="63">
        <f t="shared" si="144"/>
        <v>1.6828303512250626</v>
      </c>
      <c r="L74" s="63">
        <f t="shared" si="144"/>
        <v>4.4361950438086941</v>
      </c>
      <c r="M74" s="63">
        <f t="shared" si="144"/>
        <v>12.153750196946458</v>
      </c>
      <c r="N74" s="63">
        <f t="shared" si="144"/>
        <v>-13.288070391004695</v>
      </c>
      <c r="O74" s="63">
        <f t="shared" si="144"/>
        <v>7.1444023682127709</v>
      </c>
      <c r="P74" s="63">
        <f t="shared" si="144"/>
        <v>-1.8500884676116027</v>
      </c>
      <c r="Q74" s="63">
        <f t="shared" si="144"/>
        <v>5.4787119987226074</v>
      </c>
      <c r="R74" s="63">
        <f t="shared" si="144"/>
        <v>-6.8521251690107006</v>
      </c>
      <c r="S74" s="63">
        <f t="shared" si="144"/>
        <v>0.11691533462848884</v>
      </c>
      <c r="T74" s="63">
        <f t="shared" si="144"/>
        <v>10.570197942831303</v>
      </c>
      <c r="U74" s="63">
        <f t="shared" si="144"/>
        <v>20.769178272047597</v>
      </c>
      <c r="V74" s="63">
        <f t="shared" si="144"/>
        <v>-5.7284749446942484</v>
      </c>
      <c r="W74" s="63">
        <f t="shared" si="144"/>
        <v>1.3642534996839975</v>
      </c>
      <c r="X74" s="63">
        <f t="shared" si="144"/>
        <v>11.505635562497599</v>
      </c>
      <c r="Y74" s="63">
        <f t="shared" si="144"/>
        <v>14.35580878383912</v>
      </c>
      <c r="Z74" s="63">
        <f t="shared" si="144"/>
        <v>-4.2057096753757124</v>
      </c>
      <c r="AA74" s="63">
        <f t="shared" si="144"/>
        <v>-1.4009157260956087</v>
      </c>
      <c r="AB74" s="63">
        <f t="shared" si="144"/>
        <v>4.7612466642956646</v>
      </c>
      <c r="AC74" s="63">
        <f t="shared" si="144"/>
        <v>16.806396487281219</v>
      </c>
      <c r="AD74" s="63">
        <f t="shared" si="144"/>
        <v>-4.3315425449990279</v>
      </c>
      <c r="AE74" s="63">
        <f t="shared" si="144"/>
        <v>1.4498710964769483</v>
      </c>
      <c r="AF74" s="63">
        <f t="shared" si="144"/>
        <v>6.2182557845628672</v>
      </c>
      <c r="AG74" s="63">
        <f t="shared" si="144"/>
        <v>18.941375075188937</v>
      </c>
      <c r="AH74" s="63">
        <f t="shared" si="144"/>
        <v>-9.8804543140515726</v>
      </c>
      <c r="AI74" s="63">
        <f t="shared" ref="AI74:BN74" si="145">(AI34-AH34)/AH34*100</f>
        <v>-2.1428386029670259</v>
      </c>
      <c r="AJ74" s="63">
        <f t="shared" si="145"/>
        <v>6.9854260044601419</v>
      </c>
      <c r="AK74" s="63">
        <f t="shared" si="145"/>
        <v>15.541324184288932</v>
      </c>
      <c r="AL74" s="63">
        <f t="shared" si="145"/>
        <v>-8.091340752216297</v>
      </c>
      <c r="AM74" s="63">
        <f t="shared" si="145"/>
        <v>-3.9333958898879495</v>
      </c>
      <c r="AN74" s="63">
        <f t="shared" si="145"/>
        <v>14.078061048279194</v>
      </c>
      <c r="AO74" s="63">
        <f t="shared" si="145"/>
        <v>11.383343631984516</v>
      </c>
      <c r="AP74" s="63">
        <f t="shared" si="145"/>
        <v>-12.263205577751151</v>
      </c>
      <c r="AQ74" s="63">
        <f t="shared" si="145"/>
        <v>-2.3146453052463647</v>
      </c>
      <c r="AR74" s="63">
        <f t="shared" si="145"/>
        <v>9.5183112664896132</v>
      </c>
      <c r="AS74" s="63">
        <f t="shared" si="145"/>
        <v>14.608369844141084</v>
      </c>
      <c r="AT74" s="63">
        <f t="shared" si="145"/>
        <v>-10.035794014100018</v>
      </c>
      <c r="AU74" s="63">
        <f t="shared" si="145"/>
        <v>-1.5494013567256433</v>
      </c>
      <c r="AV74" s="63">
        <f t="shared" si="145"/>
        <v>9.7409650526832738</v>
      </c>
      <c r="AW74" s="63">
        <f t="shared" si="145"/>
        <v>12.980315503506706</v>
      </c>
      <c r="AX74" s="63">
        <f t="shared" si="145"/>
        <v>-5.6996112482749739</v>
      </c>
      <c r="AY74" s="63">
        <f t="shared" si="145"/>
        <v>-1.4224607197945227</v>
      </c>
      <c r="AZ74" s="63">
        <f t="shared" si="145"/>
        <v>7.9893150221963056</v>
      </c>
      <c r="BA74" s="63">
        <f t="shared" si="145"/>
        <v>13.786158648035391</v>
      </c>
      <c r="BB74" s="63">
        <f t="shared" si="145"/>
        <v>-1.9891918311209436</v>
      </c>
      <c r="BC74" s="63">
        <f t="shared" si="145"/>
        <v>-2.4656334612826326E-2</v>
      </c>
      <c r="BD74" s="63">
        <f t="shared" si="145"/>
        <v>4.848449839300903</v>
      </c>
      <c r="BE74" s="63">
        <f t="shared" si="145"/>
        <v>11.230685476961657</v>
      </c>
      <c r="BF74" s="63">
        <f t="shared" si="145"/>
        <v>-5.0486301184335165</v>
      </c>
      <c r="BG74" s="63">
        <f t="shared" si="145"/>
        <v>-1.0376271081926788E-2</v>
      </c>
      <c r="BH74" s="63">
        <f t="shared" si="145"/>
        <v>-0.2732806950245032</v>
      </c>
      <c r="BI74" s="63">
        <f t="shared" si="145"/>
        <v>14.482204115910099</v>
      </c>
      <c r="BJ74" s="63">
        <f t="shared" si="145"/>
        <v>0.29985366748605213</v>
      </c>
      <c r="BK74" s="63">
        <f t="shared" si="145"/>
        <v>8.6485653087689016</v>
      </c>
      <c r="BL74" s="63">
        <f t="shared" si="145"/>
        <v>-3.7204362379529168</v>
      </c>
      <c r="BM74" s="63">
        <f t="shared" si="145"/>
        <v>20.240719177681743</v>
      </c>
      <c r="BN74" s="63">
        <f t="shared" si="145"/>
        <v>-14.521697701583673</v>
      </c>
      <c r="BO74" s="63">
        <f t="shared" ref="BO74:CD74" si="146">(BO34-BN34)/BN34*100</f>
        <v>8.5506895364437021</v>
      </c>
      <c r="BP74" s="63">
        <f t="shared" si="146"/>
        <v>-0.3408198470066795</v>
      </c>
      <c r="BQ74" s="63">
        <f t="shared" si="146"/>
        <v>20.156071428051927</v>
      </c>
      <c r="BR74" s="63">
        <f t="shared" si="146"/>
        <v>-17.508232530336144</v>
      </c>
      <c r="BS74" s="63">
        <f t="shared" si="146"/>
        <v>7.3586098115138041</v>
      </c>
      <c r="BT74" s="63">
        <f t="shared" si="146"/>
        <v>-0.54085870428788307</v>
      </c>
      <c r="BU74" s="63">
        <f t="shared" si="146"/>
        <v>18.026003820958792</v>
      </c>
      <c r="BV74" s="63">
        <f t="shared" si="146"/>
        <v>-11.446910288269004</v>
      </c>
      <c r="BW74" s="63">
        <f t="shared" si="146"/>
        <v>4.2978714907789168</v>
      </c>
      <c r="BX74" s="63">
        <f t="shared" si="146"/>
        <v>1.9183153660550123</v>
      </c>
      <c r="BY74" s="63">
        <f t="shared" si="146"/>
        <v>13.095283365547122</v>
      </c>
      <c r="BZ74" s="63">
        <f t="shared" si="146"/>
        <v>-8.3013019855588865</v>
      </c>
      <c r="CA74" s="63">
        <f t="shared" si="146"/>
        <v>1.8440454055322348</v>
      </c>
      <c r="CB74" s="63">
        <f t="shared" si="146"/>
        <v>-1.2069596368197875</v>
      </c>
      <c r="CC74" s="63">
        <f t="shared" si="146"/>
        <v>11.786177484124138</v>
      </c>
      <c r="CD74" s="63">
        <f t="shared" si="118"/>
        <v>-7.5753156908967929</v>
      </c>
      <c r="CE74" s="63">
        <f t="shared" si="119"/>
        <v>4.1331368712913807</v>
      </c>
      <c r="CF74" s="63">
        <f t="shared" si="120"/>
        <v>-1.4087884155335952</v>
      </c>
      <c r="CG74" s="63">
        <f t="shared" si="121"/>
        <v>12.16903952738179</v>
      </c>
      <c r="CH74" s="63">
        <f t="shared" si="122"/>
        <v>-5.7538309813040387</v>
      </c>
    </row>
    <row r="75" spans="1:86" x14ac:dyDescent="0.2">
      <c r="A75" s="60" t="s">
        <v>9</v>
      </c>
      <c r="B75" s="136"/>
      <c r="C75" s="63">
        <f t="shared" ref="C75:AH75" si="147">(C35-B35)/B35*100</f>
        <v>4.4774630263123125</v>
      </c>
      <c r="D75" s="63">
        <f t="shared" si="147"/>
        <v>14.744958870792061</v>
      </c>
      <c r="E75" s="63">
        <f t="shared" si="147"/>
        <v>4.859113899806613</v>
      </c>
      <c r="F75" s="63">
        <f t="shared" si="147"/>
        <v>9.5279610584297236E-2</v>
      </c>
      <c r="G75" s="63">
        <f t="shared" si="147"/>
        <v>-2.7976545699319493</v>
      </c>
      <c r="H75" s="63">
        <f t="shared" si="147"/>
        <v>12.208989552688161</v>
      </c>
      <c r="I75" s="63">
        <f t="shared" si="147"/>
        <v>2.9444609333489904</v>
      </c>
      <c r="J75" s="63">
        <f t="shared" si="147"/>
        <v>-4.1228826036534212</v>
      </c>
      <c r="K75" s="63">
        <f t="shared" si="147"/>
        <v>4.819448262346592</v>
      </c>
      <c r="L75" s="63">
        <f t="shared" si="147"/>
        <v>11.385603666484249</v>
      </c>
      <c r="M75" s="63">
        <f t="shared" si="147"/>
        <v>-1.5142896737099338</v>
      </c>
      <c r="N75" s="63">
        <f t="shared" si="147"/>
        <v>-5.2541306448436274</v>
      </c>
      <c r="O75" s="63">
        <f t="shared" si="147"/>
        <v>7.4606520030728598</v>
      </c>
      <c r="P75" s="63">
        <f t="shared" si="147"/>
        <v>8.039554142886054</v>
      </c>
      <c r="Q75" s="63">
        <f t="shared" si="147"/>
        <v>3.6041140112786336</v>
      </c>
      <c r="R75" s="63">
        <f t="shared" si="147"/>
        <v>-6.8171055400070211</v>
      </c>
      <c r="S75" s="63">
        <f t="shared" si="147"/>
        <v>7.2786812097102915</v>
      </c>
      <c r="T75" s="63">
        <f t="shared" si="147"/>
        <v>9.1842884203154131</v>
      </c>
      <c r="U75" s="63">
        <f t="shared" si="147"/>
        <v>4.8986568208168375</v>
      </c>
      <c r="V75" s="63">
        <f t="shared" si="147"/>
        <v>-5.4258795887216777</v>
      </c>
      <c r="W75" s="63">
        <f t="shared" si="147"/>
        <v>8.955817719323921</v>
      </c>
      <c r="X75" s="63">
        <f t="shared" si="147"/>
        <v>10.200939177613028</v>
      </c>
      <c r="Y75" s="63">
        <f t="shared" si="147"/>
        <v>5.5682821720097992</v>
      </c>
      <c r="Z75" s="63">
        <f t="shared" si="147"/>
        <v>-7.8947041237537086</v>
      </c>
      <c r="AA75" s="63">
        <f t="shared" si="147"/>
        <v>5.4698587439381594</v>
      </c>
      <c r="AB75" s="63">
        <f t="shared" si="147"/>
        <v>4.1614282172403811</v>
      </c>
      <c r="AC75" s="63">
        <f t="shared" si="147"/>
        <v>9.3486559912787293</v>
      </c>
      <c r="AD75" s="63">
        <f t="shared" si="147"/>
        <v>-2.4387437385775965</v>
      </c>
      <c r="AE75" s="63">
        <f t="shared" si="147"/>
        <v>3.2555379540284117</v>
      </c>
      <c r="AF75" s="63">
        <f t="shared" si="147"/>
        <v>5.3041634714382582</v>
      </c>
      <c r="AG75" s="63">
        <f t="shared" si="147"/>
        <v>11.140842562200003</v>
      </c>
      <c r="AH75" s="63">
        <f t="shared" si="147"/>
        <v>3.0246821717607713</v>
      </c>
      <c r="AI75" s="63">
        <f t="shared" ref="AI75:BN75" si="148">(AI35-AH35)/AH35*100</f>
        <v>1.9500251706566636</v>
      </c>
      <c r="AJ75" s="63">
        <f t="shared" si="148"/>
        <v>5.0124369867140608</v>
      </c>
      <c r="AK75" s="63">
        <f t="shared" si="148"/>
        <v>9.797442062377387</v>
      </c>
      <c r="AL75" s="63">
        <f t="shared" si="148"/>
        <v>-0.44026393730173741</v>
      </c>
      <c r="AM75" s="63">
        <f t="shared" si="148"/>
        <v>1.4145472962117227</v>
      </c>
      <c r="AN75" s="63">
        <f t="shared" si="148"/>
        <v>3.8760415091480462</v>
      </c>
      <c r="AO75" s="63">
        <f t="shared" si="148"/>
        <v>3.1014433218468418</v>
      </c>
      <c r="AP75" s="63">
        <f t="shared" si="148"/>
        <v>2.2060966103886601</v>
      </c>
      <c r="AQ75" s="63">
        <f t="shared" si="148"/>
        <v>-1.245573901563009</v>
      </c>
      <c r="AR75" s="63">
        <f t="shared" si="148"/>
        <v>7.1093940784210021</v>
      </c>
      <c r="AS75" s="63">
        <f t="shared" si="148"/>
        <v>9.1909790555787385</v>
      </c>
      <c r="AT75" s="63">
        <f t="shared" si="148"/>
        <v>5.6572773975204935</v>
      </c>
      <c r="AU75" s="63">
        <f t="shared" si="148"/>
        <v>7.8468570975408607</v>
      </c>
      <c r="AV75" s="63">
        <f t="shared" si="148"/>
        <v>7.232117842018031</v>
      </c>
      <c r="AW75" s="63">
        <f t="shared" si="148"/>
        <v>4.6853695095212711</v>
      </c>
      <c r="AX75" s="63">
        <f t="shared" si="148"/>
        <v>-11.897815645475283</v>
      </c>
      <c r="AY75" s="63">
        <f t="shared" si="148"/>
        <v>9.5215902498451239</v>
      </c>
      <c r="AZ75" s="63">
        <f t="shared" si="148"/>
        <v>7.7241979626823527</v>
      </c>
      <c r="BA75" s="63">
        <f t="shared" si="148"/>
        <v>3.3538250606916864</v>
      </c>
      <c r="BB75" s="63">
        <f t="shared" si="148"/>
        <v>-15.129452821440184</v>
      </c>
      <c r="BC75" s="63">
        <f t="shared" si="148"/>
        <v>11.68978908957475</v>
      </c>
      <c r="BD75" s="63">
        <f t="shared" si="148"/>
        <v>4.1277741560849384</v>
      </c>
      <c r="BE75" s="63">
        <f t="shared" si="148"/>
        <v>7.5558648208194192</v>
      </c>
      <c r="BF75" s="63">
        <f t="shared" si="148"/>
        <v>-19.068402904637235</v>
      </c>
      <c r="BG75" s="63">
        <f t="shared" si="148"/>
        <v>10.205720563189544</v>
      </c>
      <c r="BH75" s="63">
        <f t="shared" si="148"/>
        <v>3.6143944455323087</v>
      </c>
      <c r="BI75" s="63">
        <f t="shared" si="148"/>
        <v>5.8051556036917757</v>
      </c>
      <c r="BJ75" s="63">
        <f t="shared" si="148"/>
        <v>-19.776970984297272</v>
      </c>
      <c r="BK75" s="63">
        <f t="shared" si="148"/>
        <v>13.838662717405366</v>
      </c>
      <c r="BL75" s="63">
        <f t="shared" si="148"/>
        <v>4.3872571504311111</v>
      </c>
      <c r="BM75" s="63">
        <f t="shared" si="148"/>
        <v>9.0533238872346011</v>
      </c>
      <c r="BN75" s="63">
        <f t="shared" si="148"/>
        <v>-11.246866832462345</v>
      </c>
      <c r="BO75" s="63">
        <f t="shared" ref="BO75:CD75" si="149">(BO35-BN35)/BN35*100</f>
        <v>12.566502159830376</v>
      </c>
      <c r="BP75" s="63">
        <f t="shared" si="149"/>
        <v>5.0962738080361687</v>
      </c>
      <c r="BQ75" s="63">
        <f t="shared" si="149"/>
        <v>2.6078472764957503</v>
      </c>
      <c r="BR75" s="63">
        <f t="shared" si="149"/>
        <v>-3.6516798935490007</v>
      </c>
      <c r="BS75" s="63">
        <f t="shared" si="149"/>
        <v>9.4902933355527139</v>
      </c>
      <c r="BT75" s="63">
        <f t="shared" si="149"/>
        <v>4.3654097537854621</v>
      </c>
      <c r="BU75" s="63">
        <f t="shared" si="149"/>
        <v>1.2132256534810748</v>
      </c>
      <c r="BV75" s="63">
        <f t="shared" si="149"/>
        <v>-1.6041021072169288</v>
      </c>
      <c r="BW75" s="63">
        <f t="shared" si="149"/>
        <v>5.8805870110309337</v>
      </c>
      <c r="BX75" s="63">
        <f t="shared" si="149"/>
        <v>6.5377477443180494</v>
      </c>
      <c r="BY75" s="63">
        <f t="shared" si="149"/>
        <v>2.0524052434592632</v>
      </c>
      <c r="BZ75" s="63">
        <f t="shared" si="149"/>
        <v>-5.1362672430874516</v>
      </c>
      <c r="CA75" s="63">
        <f t="shared" si="149"/>
        <v>7.3483909100950013</v>
      </c>
      <c r="CB75" s="63">
        <f t="shared" si="149"/>
        <v>5.2670937357798397</v>
      </c>
      <c r="CC75" s="63">
        <f t="shared" si="149"/>
        <v>2.3211849510126443</v>
      </c>
      <c r="CD75" s="63">
        <f t="shared" si="118"/>
        <v>-7.6188489342699395</v>
      </c>
      <c r="CE75" s="63">
        <f t="shared" si="119"/>
        <v>4.08197006348166</v>
      </c>
      <c r="CF75" s="63">
        <f t="shared" si="120"/>
        <v>3.3698251164713713</v>
      </c>
      <c r="CG75" s="63">
        <f t="shared" si="121"/>
        <v>4.0972411524653989</v>
      </c>
      <c r="CH75" s="63">
        <f t="shared" si="122"/>
        <v>-8.3447336573772848</v>
      </c>
    </row>
    <row r="76" spans="1:86" x14ac:dyDescent="0.2">
      <c r="A76" s="60" t="s">
        <v>10</v>
      </c>
      <c r="B76" s="136"/>
      <c r="C76" s="63">
        <f t="shared" ref="C76:AH76" si="150">(C36-B36)/B36*100</f>
        <v>-0.723792996315477</v>
      </c>
      <c r="D76" s="63">
        <f t="shared" si="150"/>
        <v>3.8738594525372068</v>
      </c>
      <c r="E76" s="63">
        <f t="shared" si="150"/>
        <v>-2.1196640468485111</v>
      </c>
      <c r="F76" s="63">
        <f t="shared" si="150"/>
        <v>11.528429348612269</v>
      </c>
      <c r="G76" s="63">
        <f t="shared" si="150"/>
        <v>1.2583862963146251</v>
      </c>
      <c r="H76" s="63">
        <f t="shared" si="150"/>
        <v>3.7289413604596762</v>
      </c>
      <c r="I76" s="63">
        <f t="shared" si="150"/>
        <v>-2.4775193172334031</v>
      </c>
      <c r="J76" s="63">
        <f t="shared" si="150"/>
        <v>11.273861775063308</v>
      </c>
      <c r="K76" s="63">
        <f t="shared" si="150"/>
        <v>3.6463024888636619</v>
      </c>
      <c r="L76" s="63">
        <f t="shared" si="150"/>
        <v>4.9763083956378935</v>
      </c>
      <c r="M76" s="63">
        <f t="shared" si="150"/>
        <v>-1.9859167867864305</v>
      </c>
      <c r="N76" s="63">
        <f t="shared" si="150"/>
        <v>4.7918218261469452</v>
      </c>
      <c r="O76" s="63">
        <f t="shared" si="150"/>
        <v>2.7661516541252857</v>
      </c>
      <c r="P76" s="63">
        <f t="shared" si="150"/>
        <v>-1.4623975043597832</v>
      </c>
      <c r="Q76" s="63">
        <f t="shared" si="150"/>
        <v>1.070287311656799</v>
      </c>
      <c r="R76" s="63">
        <f t="shared" si="150"/>
        <v>13.458571964146927</v>
      </c>
      <c r="S76" s="63">
        <f t="shared" si="150"/>
        <v>-0.53245425060733531</v>
      </c>
      <c r="T76" s="63">
        <f t="shared" si="150"/>
        <v>7.8879193729526582</v>
      </c>
      <c r="U76" s="63">
        <f t="shared" si="150"/>
        <v>1.5600785857452524</v>
      </c>
      <c r="V76" s="63">
        <f t="shared" si="150"/>
        <v>-3.5223132810838567</v>
      </c>
      <c r="W76" s="63">
        <f t="shared" si="150"/>
        <v>1.8340234822979005</v>
      </c>
      <c r="X76" s="63">
        <f t="shared" si="150"/>
        <v>9.3943347040762593</v>
      </c>
      <c r="Y76" s="63">
        <f t="shared" si="150"/>
        <v>0.78664404084754758</v>
      </c>
      <c r="Z76" s="63">
        <f t="shared" si="150"/>
        <v>-0.19107192653463811</v>
      </c>
      <c r="AA76" s="63">
        <f t="shared" si="150"/>
        <v>1.1619860726409375</v>
      </c>
      <c r="AB76" s="63">
        <f t="shared" si="150"/>
        <v>3.4606654402021682</v>
      </c>
      <c r="AC76" s="63">
        <f t="shared" si="150"/>
        <v>2.0709074001548169</v>
      </c>
      <c r="AD76" s="63">
        <f t="shared" si="150"/>
        <v>16.830950212507478</v>
      </c>
      <c r="AE76" s="63">
        <f t="shared" si="150"/>
        <v>0.42470436551283525</v>
      </c>
      <c r="AF76" s="63">
        <f t="shared" si="150"/>
        <v>6.4348729865743195</v>
      </c>
      <c r="AG76" s="63">
        <f t="shared" si="150"/>
        <v>6.0168125287885799</v>
      </c>
      <c r="AH76" s="63">
        <f t="shared" si="150"/>
        <v>6.6439706443373145</v>
      </c>
      <c r="AI76" s="63">
        <f t="shared" ref="AI76:BN76" si="151">(AI36-AH36)/AH36*100</f>
        <v>-0.86236062203935893</v>
      </c>
      <c r="AJ76" s="63">
        <f t="shared" si="151"/>
        <v>-1.3568241377051373</v>
      </c>
      <c r="AK76" s="63">
        <f t="shared" si="151"/>
        <v>-1.870512283759503</v>
      </c>
      <c r="AL76" s="63">
        <f t="shared" si="151"/>
        <v>14.234226703488945</v>
      </c>
      <c r="AM76" s="63">
        <f t="shared" si="151"/>
        <v>-2.8026708632460715</v>
      </c>
      <c r="AN76" s="63">
        <f t="shared" si="151"/>
        <v>2.7338820401082082</v>
      </c>
      <c r="AO76" s="63">
        <f t="shared" si="151"/>
        <v>0.85935940285465018</v>
      </c>
      <c r="AP76" s="63">
        <f t="shared" si="151"/>
        <v>16.159569529587412</v>
      </c>
      <c r="AQ76" s="63">
        <f t="shared" si="151"/>
        <v>1.3954757208209356</v>
      </c>
      <c r="AR76" s="63">
        <f t="shared" si="151"/>
        <v>-0.60574515201060153</v>
      </c>
      <c r="AS76" s="63">
        <f t="shared" si="151"/>
        <v>-0.15891289586895635</v>
      </c>
      <c r="AT76" s="63">
        <f t="shared" si="151"/>
        <v>7.6218763354415966</v>
      </c>
      <c r="AU76" s="63">
        <f t="shared" si="151"/>
        <v>0.6050489305899529</v>
      </c>
      <c r="AV76" s="63">
        <f t="shared" si="151"/>
        <v>5.8194309611497754</v>
      </c>
      <c r="AW76" s="63">
        <f t="shared" si="151"/>
        <v>-3.8533689454214447E-2</v>
      </c>
      <c r="AX76" s="63">
        <f t="shared" si="151"/>
        <v>18.061768545177749</v>
      </c>
      <c r="AY76" s="63">
        <f t="shared" si="151"/>
        <v>-3.4715392576855164</v>
      </c>
      <c r="AZ76" s="63">
        <f t="shared" si="151"/>
        <v>5.4737833594976557</v>
      </c>
      <c r="BA76" s="63">
        <f t="shared" si="151"/>
        <v>3.1746116796751531</v>
      </c>
      <c r="BB76" s="63">
        <f t="shared" si="151"/>
        <v>1.2764345340364551</v>
      </c>
      <c r="BC76" s="63">
        <f t="shared" si="151"/>
        <v>-4.9688016132719417</v>
      </c>
      <c r="BD76" s="63">
        <f t="shared" si="151"/>
        <v>3.7217236545915959</v>
      </c>
      <c r="BE76" s="63">
        <f t="shared" si="151"/>
        <v>0.96021826658621001</v>
      </c>
      <c r="BF76" s="63">
        <f t="shared" si="151"/>
        <v>13.006115072631157</v>
      </c>
      <c r="BG76" s="63">
        <f t="shared" si="151"/>
        <v>-3.4571112287183197</v>
      </c>
      <c r="BH76" s="63">
        <f t="shared" si="151"/>
        <v>-1.3070822456855282</v>
      </c>
      <c r="BI76" s="63">
        <f t="shared" si="151"/>
        <v>6.2688487675419307</v>
      </c>
      <c r="BJ76" s="63">
        <f t="shared" si="151"/>
        <v>5.114071786851639</v>
      </c>
      <c r="BK76" s="63">
        <f t="shared" si="151"/>
        <v>-3.7832564803115893</v>
      </c>
      <c r="BL76" s="63">
        <f t="shared" si="151"/>
        <v>-0.23564652522388396</v>
      </c>
      <c r="BM76" s="63">
        <f t="shared" si="151"/>
        <v>4.6266363029310487</v>
      </c>
      <c r="BN76" s="63">
        <f t="shared" si="151"/>
        <v>4.8760412667164239</v>
      </c>
      <c r="BO76" s="63">
        <f t="shared" ref="BO76:CD76" si="152">(BO36-BN36)/BN36*100</f>
        <v>-2.6020666301288746</v>
      </c>
      <c r="BP76" s="63">
        <f t="shared" si="152"/>
        <v>-6.8603158576464873E-2</v>
      </c>
      <c r="BQ76" s="63">
        <f t="shared" si="152"/>
        <v>4.483009937142576</v>
      </c>
      <c r="BR76" s="63">
        <f t="shared" si="152"/>
        <v>1.5582572015807294</v>
      </c>
      <c r="BS76" s="63">
        <f t="shared" si="152"/>
        <v>-0.94322991206361517</v>
      </c>
      <c r="BT76" s="63">
        <f t="shared" si="152"/>
        <v>1.0128476354226794</v>
      </c>
      <c r="BU76" s="63">
        <f t="shared" si="152"/>
        <v>6.8483288583778927</v>
      </c>
      <c r="BV76" s="63">
        <f t="shared" si="152"/>
        <v>-0.25994033426422142</v>
      </c>
      <c r="BW76" s="63">
        <f t="shared" si="152"/>
        <v>0.60940909666793175</v>
      </c>
      <c r="BX76" s="63">
        <f t="shared" si="152"/>
        <v>-2.5659840004558845</v>
      </c>
      <c r="BY76" s="63">
        <f t="shared" si="152"/>
        <v>2.6648099505307412</v>
      </c>
      <c r="BZ76" s="63">
        <f t="shared" si="152"/>
        <v>6.7920893848052124</v>
      </c>
      <c r="CA76" s="63">
        <f t="shared" si="152"/>
        <v>-7.4377268285107654</v>
      </c>
      <c r="CB76" s="63">
        <f t="shared" si="152"/>
        <v>4.8543646413109975</v>
      </c>
      <c r="CC76" s="63">
        <f t="shared" si="152"/>
        <v>3.0769494116715101</v>
      </c>
      <c r="CD76" s="63">
        <f t="shared" si="118"/>
        <v>4.474541628225956</v>
      </c>
      <c r="CE76" s="63">
        <f t="shared" si="119"/>
        <v>-5.3896235263825822</v>
      </c>
      <c r="CF76" s="63">
        <f t="shared" si="120"/>
        <v>4.3242455168391887</v>
      </c>
      <c r="CG76" s="63">
        <f t="shared" si="121"/>
        <v>-0.44068049266776127</v>
      </c>
      <c r="CH76" s="63">
        <f t="shared" si="122"/>
        <v>6.2458551664238451</v>
      </c>
    </row>
    <row r="77" spans="1:86" x14ac:dyDescent="0.2">
      <c r="A77" s="60" t="s">
        <v>11</v>
      </c>
      <c r="B77" s="136"/>
      <c r="C77" s="63">
        <f t="shared" ref="C77:AH77" si="153">(C37-B37)/B37*100</f>
        <v>4.5009598853011976</v>
      </c>
      <c r="D77" s="63">
        <f t="shared" si="153"/>
        <v>5.4367050498716933</v>
      </c>
      <c r="E77" s="63">
        <f t="shared" si="153"/>
        <v>-0.29969664865003842</v>
      </c>
      <c r="F77" s="63">
        <f t="shared" si="153"/>
        <v>3.7200934241409356</v>
      </c>
      <c r="G77" s="63">
        <f t="shared" si="153"/>
        <v>5.0680433449462967</v>
      </c>
      <c r="H77" s="63">
        <f t="shared" si="153"/>
        <v>4.8992751050742855</v>
      </c>
      <c r="I77" s="63">
        <f t="shared" si="153"/>
        <v>-0.20739014184160859</v>
      </c>
      <c r="J77" s="63">
        <f t="shared" si="153"/>
        <v>0.23374779693898615</v>
      </c>
      <c r="K77" s="63">
        <f t="shared" si="153"/>
        <v>4.780023052507409</v>
      </c>
      <c r="L77" s="63">
        <f t="shared" si="153"/>
        <v>4.726694837293846</v>
      </c>
      <c r="M77" s="63">
        <f t="shared" si="153"/>
        <v>-0.44374340321640776</v>
      </c>
      <c r="N77" s="63">
        <f t="shared" si="153"/>
        <v>6.3961866319765068</v>
      </c>
      <c r="O77" s="63">
        <f t="shared" si="153"/>
        <v>2.1206424951938181</v>
      </c>
      <c r="P77" s="63">
        <f t="shared" si="153"/>
        <v>4.7919630678512162</v>
      </c>
      <c r="Q77" s="63">
        <f t="shared" si="153"/>
        <v>-1.634709162181442</v>
      </c>
      <c r="R77" s="63">
        <f t="shared" si="153"/>
        <v>5.91154582363112</v>
      </c>
      <c r="S77" s="63">
        <f t="shared" si="153"/>
        <v>3.0562259290342011</v>
      </c>
      <c r="T77" s="63">
        <f t="shared" si="153"/>
        <v>8.1822980819089537</v>
      </c>
      <c r="U77" s="63">
        <f t="shared" si="153"/>
        <v>-1.6279569191674619</v>
      </c>
      <c r="V77" s="63">
        <f t="shared" si="153"/>
        <v>9.2988707276649976</v>
      </c>
      <c r="W77" s="63">
        <f t="shared" si="153"/>
        <v>4.8781125913563743</v>
      </c>
      <c r="X77" s="63">
        <f t="shared" si="153"/>
        <v>5.7592615656287833</v>
      </c>
      <c r="Y77" s="63">
        <f t="shared" si="153"/>
        <v>-1.6290175418863302</v>
      </c>
      <c r="Z77" s="63">
        <f t="shared" si="153"/>
        <v>6.484825560004265</v>
      </c>
      <c r="AA77" s="63">
        <f t="shared" si="153"/>
        <v>-1.371521374215483</v>
      </c>
      <c r="AB77" s="63">
        <f t="shared" si="153"/>
        <v>1.1121226459762501</v>
      </c>
      <c r="AC77" s="63">
        <f t="shared" si="153"/>
        <v>-9.3557681325867587E-2</v>
      </c>
      <c r="AD77" s="63">
        <f t="shared" si="153"/>
        <v>16.740963859777327</v>
      </c>
      <c r="AE77" s="63">
        <f t="shared" si="153"/>
        <v>0.93814711538446094</v>
      </c>
      <c r="AF77" s="63">
        <f t="shared" si="153"/>
        <v>3.5292864545182128</v>
      </c>
      <c r="AG77" s="63">
        <f t="shared" si="153"/>
        <v>1.862462443621157</v>
      </c>
      <c r="AH77" s="63">
        <f t="shared" si="153"/>
        <v>11.975285472008801</v>
      </c>
      <c r="AI77" s="63">
        <f t="shared" ref="AI77:BN77" si="154">(AI37-AH37)/AH37*100</f>
        <v>-0.42928516179230419</v>
      </c>
      <c r="AJ77" s="63">
        <f t="shared" si="154"/>
        <v>0.93535261467936437</v>
      </c>
      <c r="AK77" s="63">
        <f t="shared" si="154"/>
        <v>0.64386572989759316</v>
      </c>
      <c r="AL77" s="63">
        <f t="shared" si="154"/>
        <v>3.7184822056644737</v>
      </c>
      <c r="AM77" s="63">
        <f t="shared" si="154"/>
        <v>4.4153935779551423</v>
      </c>
      <c r="AN77" s="63">
        <f t="shared" si="154"/>
        <v>2.622483655015782</v>
      </c>
      <c r="AO77" s="63">
        <f t="shared" si="154"/>
        <v>1.4923106556897314</v>
      </c>
      <c r="AP77" s="63">
        <f t="shared" si="154"/>
        <v>1.3636160956658787</v>
      </c>
      <c r="AQ77" s="63">
        <f t="shared" si="154"/>
        <v>2.7151443812385141</v>
      </c>
      <c r="AR77" s="63">
        <f t="shared" si="154"/>
        <v>3.7467571114401812</v>
      </c>
      <c r="AS77" s="63">
        <f t="shared" si="154"/>
        <v>3.8358261718374655</v>
      </c>
      <c r="AT77" s="63">
        <f t="shared" si="154"/>
        <v>4.2373195904335255</v>
      </c>
      <c r="AU77" s="63">
        <f t="shared" si="154"/>
        <v>4.3059382466897143</v>
      </c>
      <c r="AV77" s="63">
        <f t="shared" si="154"/>
        <v>4.3781381662351233</v>
      </c>
      <c r="AW77" s="63">
        <f t="shared" si="154"/>
        <v>4.0253086677244436</v>
      </c>
      <c r="AX77" s="63">
        <f t="shared" si="154"/>
        <v>-6.8115766833928033</v>
      </c>
      <c r="AY77" s="63">
        <f t="shared" si="154"/>
        <v>9.8751233041140996</v>
      </c>
      <c r="AZ77" s="63">
        <f t="shared" si="154"/>
        <v>2.82228872911285</v>
      </c>
      <c r="BA77" s="63">
        <f t="shared" si="154"/>
        <v>-6.717651175967382</v>
      </c>
      <c r="BB77" s="63">
        <f t="shared" si="154"/>
        <v>-5.4068169153401611</v>
      </c>
      <c r="BC77" s="63">
        <f t="shared" si="154"/>
        <v>17.657922508274062</v>
      </c>
      <c r="BD77" s="63">
        <f t="shared" si="154"/>
        <v>2.6157338693993366</v>
      </c>
      <c r="BE77" s="63">
        <f t="shared" si="154"/>
        <v>-8.340573889189443</v>
      </c>
      <c r="BF77" s="63">
        <f t="shared" si="154"/>
        <v>7.6276001366125694</v>
      </c>
      <c r="BG77" s="63">
        <f t="shared" si="154"/>
        <v>20.443480051457279</v>
      </c>
      <c r="BH77" s="63">
        <f t="shared" si="154"/>
        <v>1.025995458697754</v>
      </c>
      <c r="BI77" s="63">
        <f t="shared" si="154"/>
        <v>-7.2272287572850553</v>
      </c>
      <c r="BJ77" s="63">
        <f t="shared" si="154"/>
        <v>-2.4676053753661504</v>
      </c>
      <c r="BK77" s="63">
        <f t="shared" si="154"/>
        <v>23.885837387562958</v>
      </c>
      <c r="BL77" s="63">
        <f t="shared" si="154"/>
        <v>1.1545194521375899</v>
      </c>
      <c r="BM77" s="63">
        <f t="shared" si="154"/>
        <v>-4.5993549499168331</v>
      </c>
      <c r="BN77" s="63">
        <f t="shared" si="154"/>
        <v>-6.8153934408322554</v>
      </c>
      <c r="BO77" s="63">
        <f t="shared" ref="BO77:CD77" si="155">(BO37-BN37)/BN37*100</f>
        <v>21.611453646352469</v>
      </c>
      <c r="BP77" s="63">
        <f t="shared" si="155"/>
        <v>4.6164817353373371</v>
      </c>
      <c r="BQ77" s="63">
        <f t="shared" si="155"/>
        <v>3.0638106904778901</v>
      </c>
      <c r="BR77" s="63">
        <f t="shared" si="155"/>
        <v>-15.286686157699943</v>
      </c>
      <c r="BS77" s="63">
        <f t="shared" si="155"/>
        <v>15.367852298298301</v>
      </c>
      <c r="BT77" s="63">
        <f t="shared" si="155"/>
        <v>4.7876966583957783</v>
      </c>
      <c r="BU77" s="63">
        <f t="shared" si="155"/>
        <v>-0.7852631517390195</v>
      </c>
      <c r="BV77" s="63">
        <f t="shared" si="155"/>
        <v>-12.445313383655678</v>
      </c>
      <c r="BW77" s="63">
        <f t="shared" si="155"/>
        <v>11.190331961904747</v>
      </c>
      <c r="BX77" s="63">
        <f t="shared" si="155"/>
        <v>4.0782324824128047</v>
      </c>
      <c r="BY77" s="63">
        <f t="shared" si="155"/>
        <v>-0.72835464469880451</v>
      </c>
      <c r="BZ77" s="63">
        <f t="shared" si="155"/>
        <v>-7.7340179275786056</v>
      </c>
      <c r="CA77" s="63">
        <f t="shared" si="155"/>
        <v>10.829139737566159</v>
      </c>
      <c r="CB77" s="63">
        <f t="shared" si="155"/>
        <v>1.8404320027162666</v>
      </c>
      <c r="CC77" s="63">
        <f t="shared" si="155"/>
        <v>-1.8038054321628501</v>
      </c>
      <c r="CD77" s="63">
        <f t="shared" si="118"/>
        <v>-2.687223279395643</v>
      </c>
      <c r="CE77" s="63">
        <f t="shared" si="119"/>
        <v>5.6610819411253743</v>
      </c>
      <c r="CF77" s="63">
        <f t="shared" si="120"/>
        <v>4.7882333466866083</v>
      </c>
      <c r="CG77" s="63">
        <f t="shared" si="121"/>
        <v>-1.224283754948736</v>
      </c>
      <c r="CH77" s="63">
        <f t="shared" si="122"/>
        <v>-4.5617457415829694</v>
      </c>
    </row>
    <row r="78" spans="1:86" x14ac:dyDescent="0.2">
      <c r="A78" s="57" t="s">
        <v>12</v>
      </c>
      <c r="B78" s="137"/>
      <c r="C78" s="64">
        <f t="shared" ref="C78:AH78" si="156">(C38-B38)/B38*100</f>
        <v>2.981442044417403</v>
      </c>
      <c r="D78" s="64">
        <f t="shared" si="156"/>
        <v>1.65435745937961</v>
      </c>
      <c r="E78" s="64">
        <f t="shared" si="156"/>
        <v>1.7727404824179029</v>
      </c>
      <c r="F78" s="64">
        <f t="shared" si="156"/>
        <v>4.2958887926700884</v>
      </c>
      <c r="G78" s="64">
        <f t="shared" si="156"/>
        <v>3.930587497386572</v>
      </c>
      <c r="H78" s="64">
        <f t="shared" si="156"/>
        <v>3.1851404814591393</v>
      </c>
      <c r="I78" s="64">
        <f t="shared" si="156"/>
        <v>2.1575253444242133</v>
      </c>
      <c r="J78" s="64">
        <f t="shared" si="156"/>
        <v>-1.1373934070943774</v>
      </c>
      <c r="K78" s="64">
        <f t="shared" si="156"/>
        <v>2.4420632942935594</v>
      </c>
      <c r="L78" s="64">
        <f t="shared" si="156"/>
        <v>4.7676964242276698</v>
      </c>
      <c r="M78" s="64">
        <f t="shared" si="156"/>
        <v>0.67332249825866719</v>
      </c>
      <c r="N78" s="64">
        <f t="shared" si="156"/>
        <v>3.7048772900814062</v>
      </c>
      <c r="O78" s="64">
        <f t="shared" si="156"/>
        <v>5.1381593971226058</v>
      </c>
      <c r="P78" s="64">
        <f t="shared" si="156"/>
        <v>8.5360556038227902</v>
      </c>
      <c r="Q78" s="64">
        <f t="shared" si="156"/>
        <v>0.90054032419451235</v>
      </c>
      <c r="R78" s="64">
        <f t="shared" si="156"/>
        <v>-1.3198722350133059</v>
      </c>
      <c r="S78" s="64">
        <f t="shared" si="156"/>
        <v>2.1130894149872863</v>
      </c>
      <c r="T78" s="64">
        <f t="shared" si="156"/>
        <v>4.5410998275531531</v>
      </c>
      <c r="U78" s="64">
        <f t="shared" si="156"/>
        <v>1.5212609970674575</v>
      </c>
      <c r="V78" s="64">
        <f t="shared" si="156"/>
        <v>3.7697731320080843</v>
      </c>
      <c r="W78" s="64">
        <f t="shared" si="156"/>
        <v>3.4494834529854752</v>
      </c>
      <c r="X78" s="64">
        <f t="shared" si="156"/>
        <v>5.2979011509817218</v>
      </c>
      <c r="Y78" s="64">
        <f t="shared" si="156"/>
        <v>2.7809033917376564</v>
      </c>
      <c r="Z78" s="64">
        <f t="shared" si="156"/>
        <v>5.3082433834972376</v>
      </c>
      <c r="AA78" s="64">
        <f t="shared" si="156"/>
        <v>0.46905734604326982</v>
      </c>
      <c r="AB78" s="64">
        <f t="shared" si="156"/>
        <v>2.5000000000000036</v>
      </c>
      <c r="AC78" s="64">
        <f t="shared" si="156"/>
        <v>4.3344108139876614</v>
      </c>
      <c r="AD78" s="64">
        <f t="shared" si="156"/>
        <v>7.9011969439330167</v>
      </c>
      <c r="AE78" s="64">
        <f t="shared" si="156"/>
        <v>0.83279115159401695</v>
      </c>
      <c r="AF78" s="64">
        <f t="shared" si="156"/>
        <v>2.4519292811975726</v>
      </c>
      <c r="AG78" s="64">
        <f t="shared" si="156"/>
        <v>2.5569971029096963</v>
      </c>
      <c r="AH78" s="64">
        <f t="shared" si="156"/>
        <v>-2.2277388676229064</v>
      </c>
      <c r="AI78" s="64">
        <f t="shared" ref="AI78:BN78" si="157">(AI38-AH38)/AH38*100</f>
        <v>-0.12492192379762745</v>
      </c>
      <c r="AJ78" s="64">
        <f t="shared" si="157"/>
        <v>0.36272670419011588</v>
      </c>
      <c r="AK78" s="64">
        <f t="shared" si="157"/>
        <v>0.26171485543370671</v>
      </c>
      <c r="AL78" s="64">
        <f t="shared" si="157"/>
        <v>0.63330902221816099</v>
      </c>
      <c r="AM78" s="64">
        <f t="shared" si="157"/>
        <v>0.27023707161282534</v>
      </c>
      <c r="AN78" s="64">
        <f t="shared" si="157"/>
        <v>2.7195883866225667</v>
      </c>
      <c r="AO78" s="64">
        <f t="shared" si="157"/>
        <v>1.8723911747167574</v>
      </c>
      <c r="AP78" s="64">
        <f t="shared" si="157"/>
        <v>1.3958674732930121</v>
      </c>
      <c r="AQ78" s="64">
        <f t="shared" si="157"/>
        <v>2.1283979178716104</v>
      </c>
      <c r="AR78" s="64">
        <f t="shared" si="157"/>
        <v>3.2959565069656742</v>
      </c>
      <c r="AS78" s="64">
        <f t="shared" si="157"/>
        <v>2.0394736842105363</v>
      </c>
      <c r="AT78" s="64">
        <f t="shared" si="157"/>
        <v>1.7779941722992478</v>
      </c>
      <c r="AU78" s="64">
        <f t="shared" si="157"/>
        <v>2.3103702922249285</v>
      </c>
      <c r="AV78" s="64">
        <f t="shared" si="157"/>
        <v>4.2998556403382162</v>
      </c>
      <c r="AW78" s="64">
        <f t="shared" si="157"/>
        <v>2.738507167572898</v>
      </c>
      <c r="AX78" s="64">
        <f t="shared" si="157"/>
        <v>1.4820706957641032</v>
      </c>
      <c r="AY78" s="64">
        <f t="shared" si="157"/>
        <v>4.2597698963582493</v>
      </c>
      <c r="AZ78" s="64">
        <f t="shared" si="157"/>
        <v>4.1860465116279135</v>
      </c>
      <c r="BA78" s="64">
        <f t="shared" si="157"/>
        <v>1.6631652661064553</v>
      </c>
      <c r="BB78" s="64">
        <f t="shared" si="157"/>
        <v>3.5096934326971385</v>
      </c>
      <c r="BC78" s="64">
        <f t="shared" si="157"/>
        <v>7.0169604256734379</v>
      </c>
      <c r="BD78" s="64">
        <f t="shared" si="157"/>
        <v>5.8188315724052213</v>
      </c>
      <c r="BE78" s="64">
        <f t="shared" si="157"/>
        <v>1.776668379707796</v>
      </c>
      <c r="BF78" s="64">
        <f t="shared" si="157"/>
        <v>-0.60008112535527025</v>
      </c>
      <c r="BG78" s="64">
        <f t="shared" si="157"/>
        <v>-1.5181230478680898</v>
      </c>
      <c r="BH78" s="64">
        <f t="shared" si="157"/>
        <v>1.3055022864729329</v>
      </c>
      <c r="BI78" s="64">
        <f t="shared" si="157"/>
        <v>2.0385875500545945</v>
      </c>
      <c r="BJ78" s="64">
        <f t="shared" si="157"/>
        <v>1.8091821222540618</v>
      </c>
      <c r="BK78" s="64">
        <f t="shared" si="157"/>
        <v>0.56441371525327499</v>
      </c>
      <c r="BL78" s="64">
        <f t="shared" si="157"/>
        <v>1.4662550862916741</v>
      </c>
      <c r="BM78" s="64">
        <f t="shared" si="157"/>
        <v>-0.22816842978644752</v>
      </c>
      <c r="BN78" s="64">
        <f t="shared" si="157"/>
        <v>2.1369503545265749</v>
      </c>
      <c r="BO78" s="64">
        <f t="shared" ref="BO78:CD78" si="158">(BO38-BN38)/BN38*100</f>
        <v>1.2324062226414427</v>
      </c>
      <c r="BP78" s="64">
        <f t="shared" si="158"/>
        <v>2.4547631718999408</v>
      </c>
      <c r="BQ78" s="64">
        <f t="shared" si="158"/>
        <v>3.0972014804232497</v>
      </c>
      <c r="BR78" s="64">
        <f t="shared" si="158"/>
        <v>1.7449731616203179</v>
      </c>
      <c r="BS78" s="64">
        <f t="shared" si="158"/>
        <v>1.5057627958854891</v>
      </c>
      <c r="BT78" s="64">
        <f t="shared" si="158"/>
        <v>2.4906904340394367</v>
      </c>
      <c r="BU78" s="64">
        <f t="shared" si="158"/>
        <v>1.4652451009588758</v>
      </c>
      <c r="BV78" s="64">
        <f t="shared" si="158"/>
        <v>2.9108206178733464</v>
      </c>
      <c r="BW78" s="64">
        <f t="shared" si="158"/>
        <v>3.0135266251925521</v>
      </c>
      <c r="BX78" s="64">
        <f t="shared" si="158"/>
        <v>3.6179289711341172</v>
      </c>
      <c r="BY78" s="64">
        <f t="shared" si="158"/>
        <v>1.5773714041278943</v>
      </c>
      <c r="BZ78" s="64">
        <f t="shared" si="158"/>
        <v>2.7114329794445635</v>
      </c>
      <c r="CA78" s="64">
        <f t="shared" si="158"/>
        <v>1.5776541134103979</v>
      </c>
      <c r="CB78" s="64">
        <f t="shared" si="158"/>
        <v>2.1598708114655576</v>
      </c>
      <c r="CC78" s="64">
        <f t="shared" si="158"/>
        <v>0.1284331159849213</v>
      </c>
      <c r="CD78" s="64">
        <f t="shared" si="118"/>
        <v>0.95970856957588269</v>
      </c>
      <c r="CE78" s="64">
        <f t="shared" si="119"/>
        <v>0.26884348421163251</v>
      </c>
      <c r="CF78" s="64">
        <f t="shared" si="120"/>
        <v>4.2363379320431065</v>
      </c>
      <c r="CG78" s="64">
        <f t="shared" si="121"/>
        <v>0.58460387241591483</v>
      </c>
      <c r="CH78" s="64">
        <f t="shared" si="122"/>
        <v>3.1667869889146583</v>
      </c>
    </row>
    <row r="79" spans="1:86" hidden="1" x14ac:dyDescent="0.2">
      <c r="A79" s="53" t="s">
        <v>13</v>
      </c>
      <c r="B79" s="138"/>
      <c r="C79" s="66">
        <f t="shared" ref="C79:AH79" si="159">(C39-B39)/B39*100</f>
        <v>8.5177835702172917</v>
      </c>
      <c r="D79" s="66">
        <f t="shared" si="159"/>
        <v>7.341528524597976</v>
      </c>
      <c r="E79" s="66">
        <f t="shared" si="159"/>
        <v>-4.5764655130816427</v>
      </c>
      <c r="F79" s="66">
        <f t="shared" si="159"/>
        <v>1.3923817873234303</v>
      </c>
      <c r="G79" s="66">
        <f t="shared" si="159"/>
        <v>14.1302877557132</v>
      </c>
      <c r="H79" s="66">
        <f t="shared" si="159"/>
        <v>-0.60785005537222392</v>
      </c>
      <c r="I79" s="66">
        <f t="shared" si="159"/>
        <v>-3.4488959529583854</v>
      </c>
      <c r="J79" s="66">
        <f t="shared" si="159"/>
        <v>2.1723226845343042</v>
      </c>
      <c r="K79" s="66">
        <f t="shared" si="159"/>
        <v>14.545340726220976</v>
      </c>
      <c r="L79" s="66">
        <f t="shared" si="159"/>
        <v>-1.330468051427113</v>
      </c>
      <c r="M79" s="66">
        <f t="shared" si="159"/>
        <v>-6.0383282660941857</v>
      </c>
      <c r="N79" s="66">
        <f t="shared" si="159"/>
        <v>1.0993438071383674</v>
      </c>
      <c r="O79" s="66">
        <f t="shared" si="159"/>
        <v>12.339445466821699</v>
      </c>
      <c r="P79" s="66">
        <f t="shared" si="159"/>
        <v>-2.772205718756978</v>
      </c>
      <c r="Q79" s="66">
        <f t="shared" si="159"/>
        <v>-8.7340059862969728</v>
      </c>
      <c r="R79" s="66">
        <f t="shared" si="159"/>
        <v>4.2603625789833659</v>
      </c>
      <c r="S79" s="66">
        <f t="shared" si="159"/>
        <v>12.322503255033688</v>
      </c>
      <c r="T79" s="66">
        <f t="shared" si="159"/>
        <v>3.3432694739034896</v>
      </c>
      <c r="U79" s="66">
        <f t="shared" si="159"/>
        <v>-4.702295523804735</v>
      </c>
      <c r="V79" s="66">
        <f t="shared" si="159"/>
        <v>3.5688641694473047</v>
      </c>
      <c r="W79" s="66">
        <f t="shared" si="159"/>
        <v>11.103682341215727</v>
      </c>
      <c r="X79" s="66">
        <f t="shared" si="159"/>
        <v>9.2723143392620919</v>
      </c>
      <c r="Y79" s="66">
        <f t="shared" si="159"/>
        <v>-5.4900219562416002</v>
      </c>
      <c r="Z79" s="66">
        <f t="shared" si="159"/>
        <v>4.0024843878688143</v>
      </c>
      <c r="AA79" s="66">
        <f t="shared" si="159"/>
        <v>10.763948723970799</v>
      </c>
      <c r="AB79" s="66">
        <f t="shared" si="159"/>
        <v>0.1958581334100889</v>
      </c>
      <c r="AC79" s="66">
        <f t="shared" si="159"/>
        <v>-1.492816535423201</v>
      </c>
      <c r="AD79" s="66">
        <f t="shared" si="159"/>
        <v>5.4917769702100836</v>
      </c>
      <c r="AE79" s="66">
        <f t="shared" si="159"/>
        <v>14.536657789851429</v>
      </c>
      <c r="AF79" s="66">
        <f t="shared" si="159"/>
        <v>1.9473608714255224</v>
      </c>
      <c r="AG79" s="66">
        <f t="shared" si="159"/>
        <v>-1.325824178786027</v>
      </c>
      <c r="AH79" s="66">
        <f t="shared" si="159"/>
        <v>1.0977153966237925</v>
      </c>
      <c r="AI79" s="66">
        <f t="shared" ref="AI79:BN79" si="160">(AI39-AH39)/AH39*100</f>
        <v>8.803520806937895</v>
      </c>
      <c r="AJ79" s="66">
        <f t="shared" si="160"/>
        <v>-0.42639176253653072</v>
      </c>
      <c r="AK79" s="66">
        <f t="shared" si="160"/>
        <v>-3.6799387528167555</v>
      </c>
      <c r="AL79" s="66">
        <f t="shared" si="160"/>
        <v>4.0908372373724102</v>
      </c>
      <c r="AM79" s="66">
        <f t="shared" si="160"/>
        <v>8.5654108695747819</v>
      </c>
      <c r="AN79" s="66">
        <f t="shared" si="160"/>
        <v>3.8262359818579705</v>
      </c>
      <c r="AO79" s="66">
        <f t="shared" si="160"/>
        <v>-4.7077519393286744</v>
      </c>
      <c r="AP79" s="66">
        <f t="shared" si="160"/>
        <v>2.2219615654198415</v>
      </c>
      <c r="AQ79" s="66">
        <f t="shared" si="160"/>
        <v>7.7525526856574238</v>
      </c>
      <c r="AR79" s="66">
        <f t="shared" si="160"/>
        <v>4.5035401320855577</v>
      </c>
      <c r="AS79" s="66">
        <f t="shared" si="160"/>
        <v>-3.7901735196742163</v>
      </c>
      <c r="AT79" s="66">
        <f t="shared" si="160"/>
        <v>0.26791152888122777</v>
      </c>
      <c r="AU79" s="66">
        <f t="shared" si="160"/>
        <v>7.7967480789219019</v>
      </c>
      <c r="AV79" s="66">
        <f t="shared" si="160"/>
        <v>8.7533453131036651</v>
      </c>
      <c r="AW79" s="66">
        <f t="shared" si="160"/>
        <v>-4.9732751890924929</v>
      </c>
      <c r="AX79" s="66">
        <f t="shared" si="160"/>
        <v>6.7355163899508259</v>
      </c>
      <c r="AY79" s="66">
        <f t="shared" si="160"/>
        <v>5.9747631181907979</v>
      </c>
      <c r="AZ79" s="66">
        <f t="shared" si="160"/>
        <v>4.9223907768645248</v>
      </c>
      <c r="BA79" s="66">
        <f t="shared" si="160"/>
        <v>-4.3980424138547063</v>
      </c>
      <c r="BB79" s="66">
        <f t="shared" si="160"/>
        <v>4.1276738983091334</v>
      </c>
      <c r="BC79" s="66">
        <f t="shared" si="160"/>
        <v>11.57949384932709</v>
      </c>
      <c r="BD79" s="66">
        <f t="shared" si="160"/>
        <v>2.4231856204011955</v>
      </c>
      <c r="BE79" s="66">
        <f t="shared" si="160"/>
        <v>-8.4378334383564582</v>
      </c>
      <c r="BF79" s="66">
        <f t="shared" si="160"/>
        <v>3.7057147461644839</v>
      </c>
      <c r="BG79" s="66">
        <f t="shared" si="160"/>
        <v>8.5792161369906008</v>
      </c>
      <c r="BH79" s="66">
        <f t="shared" si="160"/>
        <v>-2.2225733650166264</v>
      </c>
      <c r="BI79" s="66">
        <f t="shared" si="160"/>
        <v>-5.2157530702810568</v>
      </c>
      <c r="BJ79" s="66">
        <f t="shared" si="160"/>
        <v>4.1575389099608593</v>
      </c>
      <c r="BK79" s="66">
        <f t="shared" si="160"/>
        <v>12.245945798914025</v>
      </c>
      <c r="BL79" s="66">
        <f t="shared" si="160"/>
        <v>-5.1150093452328385</v>
      </c>
      <c r="BM79" s="66">
        <f t="shared" si="160"/>
        <v>-4.0953717790808346</v>
      </c>
      <c r="BN79" s="66">
        <f t="shared" si="160"/>
        <v>3.1752805048998418</v>
      </c>
      <c r="BO79" s="66">
        <f t="shared" ref="BO79:CD79" si="161">(BO39-BN39)/BN39*100</f>
        <v>13.410023052941073</v>
      </c>
      <c r="BP79" s="66">
        <f t="shared" si="161"/>
        <v>-1.2726547939822441</v>
      </c>
      <c r="BQ79" s="66">
        <f t="shared" si="161"/>
        <v>-5.2092421640226982</v>
      </c>
      <c r="BR79" s="66">
        <f t="shared" si="161"/>
        <v>1.6409378196519258</v>
      </c>
      <c r="BS79" s="66">
        <f t="shared" si="161"/>
        <v>13.49805867845865</v>
      </c>
      <c r="BT79" s="66">
        <f t="shared" si="161"/>
        <v>-4.2735226184388599</v>
      </c>
      <c r="BU79" s="66">
        <f t="shared" si="161"/>
        <v>-4.6330746394489033</v>
      </c>
      <c r="BV79" s="66">
        <f t="shared" si="161"/>
        <v>3.5890419971694913</v>
      </c>
      <c r="BW79" s="66">
        <f t="shared" si="161"/>
        <v>14.486267450817108</v>
      </c>
      <c r="BX79" s="66">
        <f t="shared" si="161"/>
        <v>-3.8445513879160251</v>
      </c>
      <c r="BY79" s="66">
        <f t="shared" si="161"/>
        <v>-4.7593722605203626</v>
      </c>
      <c r="BZ79" s="66">
        <f t="shared" si="161"/>
        <v>6.0002903090581272</v>
      </c>
      <c r="CA79" s="66">
        <f t="shared" si="161"/>
        <v>10.751745139552668</v>
      </c>
      <c r="CB79" s="66">
        <f t="shared" si="161"/>
        <v>-3.4185167166161898</v>
      </c>
      <c r="CC79" s="66">
        <f t="shared" si="161"/>
        <v>-6.5784773878408291</v>
      </c>
      <c r="CD79" s="66">
        <f t="shared" si="118"/>
        <v>3.9517115721411504</v>
      </c>
      <c r="CE79" s="66">
        <f t="shared" si="119"/>
        <v>8.6911006060294387</v>
      </c>
      <c r="CF79" s="66">
        <f t="shared" si="120"/>
        <v>-4.198372732451495</v>
      </c>
      <c r="CG79" s="66">
        <f t="shared" si="121"/>
        <v>-5.6641710636409224</v>
      </c>
      <c r="CH79" s="66">
        <f t="shared" si="122"/>
        <v>6.9808292139603489</v>
      </c>
    </row>
    <row r="80" spans="1:86" hidden="1" x14ac:dyDescent="0.2">
      <c r="A80" s="69"/>
      <c r="B80" s="136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63"/>
      <c r="AP80" s="63"/>
      <c r="AQ80" s="63"/>
      <c r="AR80" s="63"/>
      <c r="AS80" s="63"/>
      <c r="AT80" s="63"/>
      <c r="AU80" s="63"/>
      <c r="AV80" s="63"/>
      <c r="AW80" s="63"/>
      <c r="AX80" s="63"/>
      <c r="AY80" s="63"/>
      <c r="AZ80" s="63"/>
      <c r="BA80" s="63"/>
      <c r="BB80" s="63"/>
      <c r="BC80" s="63"/>
      <c r="BD80" s="63"/>
      <c r="BE80" s="63"/>
      <c r="BF80" s="63"/>
      <c r="BG80" s="63"/>
      <c r="BH80" s="63"/>
      <c r="BI80" s="63"/>
      <c r="BJ80" s="63"/>
      <c r="BK80" s="63"/>
      <c r="BL80" s="63"/>
      <c r="BM80" s="63"/>
      <c r="BN80" s="63"/>
      <c r="BO80" s="63"/>
      <c r="BP80" s="63"/>
      <c r="BQ80" s="63"/>
      <c r="BR80" s="63"/>
      <c r="BS80" s="63"/>
      <c r="BT80" s="63"/>
      <c r="BU80" s="63"/>
      <c r="BV80" s="63"/>
      <c r="BW80" s="63"/>
      <c r="BX80" s="63"/>
      <c r="BY80" s="63"/>
      <c r="BZ80" s="63"/>
      <c r="CA80" s="63"/>
      <c r="CB80" s="63"/>
      <c r="CC80" s="63"/>
      <c r="CD80" s="63"/>
      <c r="CE80" s="63"/>
      <c r="CF80" s="63"/>
      <c r="CG80" s="63"/>
      <c r="CH80" s="63"/>
    </row>
    <row r="81" spans="1:86" ht="14.25" customHeight="1" thickBot="1" x14ac:dyDescent="0.25">
      <c r="A81" s="71" t="str">
        <f>A41</f>
        <v>KZN - Annual Gross Operating Surplus</v>
      </c>
      <c r="B81" s="139"/>
      <c r="C81" s="65">
        <f t="shared" ref="C81:AH81" si="162">(C41-B41)/B41*100</f>
        <v>8.5177835702172917</v>
      </c>
      <c r="D81" s="65">
        <f t="shared" si="162"/>
        <v>7.341528524597976</v>
      </c>
      <c r="E81" s="65">
        <f t="shared" si="162"/>
        <v>-4.5764655130816427</v>
      </c>
      <c r="F81" s="65">
        <f t="shared" si="162"/>
        <v>1.3923817873234303</v>
      </c>
      <c r="G81" s="65">
        <f t="shared" si="162"/>
        <v>14.1302877557132</v>
      </c>
      <c r="H81" s="65">
        <f t="shared" si="162"/>
        <v>-0.60785005537222392</v>
      </c>
      <c r="I81" s="65">
        <f t="shared" si="162"/>
        <v>-3.4488959529583854</v>
      </c>
      <c r="J81" s="65">
        <f t="shared" si="162"/>
        <v>2.1723226845343042</v>
      </c>
      <c r="K81" s="65">
        <f t="shared" si="162"/>
        <v>14.545340726220976</v>
      </c>
      <c r="L81" s="65">
        <f t="shared" si="162"/>
        <v>-1.330468051427113</v>
      </c>
      <c r="M81" s="65">
        <f t="shared" si="162"/>
        <v>-6.0383282660941857</v>
      </c>
      <c r="N81" s="65">
        <f t="shared" si="162"/>
        <v>1.0993438071383674</v>
      </c>
      <c r="O81" s="65">
        <f t="shared" si="162"/>
        <v>12.339445466821699</v>
      </c>
      <c r="P81" s="65">
        <f t="shared" si="162"/>
        <v>-2.772205718756978</v>
      </c>
      <c r="Q81" s="65">
        <f t="shared" si="162"/>
        <v>-8.7340059862969728</v>
      </c>
      <c r="R81" s="65">
        <f t="shared" si="162"/>
        <v>4.2603625789833659</v>
      </c>
      <c r="S81" s="65">
        <f t="shared" si="162"/>
        <v>12.322503255033688</v>
      </c>
      <c r="T81" s="65">
        <f t="shared" si="162"/>
        <v>3.3432694739034896</v>
      </c>
      <c r="U81" s="65">
        <f t="shared" si="162"/>
        <v>-4.702295523804735</v>
      </c>
      <c r="V81" s="65">
        <f t="shared" si="162"/>
        <v>3.5688641694473047</v>
      </c>
      <c r="W81" s="65">
        <f t="shared" si="162"/>
        <v>11.103682341215727</v>
      </c>
      <c r="X81" s="65">
        <f t="shared" si="162"/>
        <v>9.2723143392620919</v>
      </c>
      <c r="Y81" s="65">
        <f t="shared" si="162"/>
        <v>-5.4900219562416002</v>
      </c>
      <c r="Z81" s="65">
        <f t="shared" si="162"/>
        <v>4.0024843878688143</v>
      </c>
      <c r="AA81" s="65">
        <f t="shared" si="162"/>
        <v>10.763948723970799</v>
      </c>
      <c r="AB81" s="65">
        <f t="shared" si="162"/>
        <v>0.1958581334100889</v>
      </c>
      <c r="AC81" s="65">
        <f t="shared" si="162"/>
        <v>-1.492816535423201</v>
      </c>
      <c r="AD81" s="65">
        <f t="shared" si="162"/>
        <v>5.4917769702100836</v>
      </c>
      <c r="AE81" s="65">
        <f t="shared" si="162"/>
        <v>14.536657789851429</v>
      </c>
      <c r="AF81" s="65">
        <f t="shared" si="162"/>
        <v>1.9473608714255224</v>
      </c>
      <c r="AG81" s="65">
        <f t="shared" si="162"/>
        <v>-1.325824178786027</v>
      </c>
      <c r="AH81" s="65">
        <f t="shared" si="162"/>
        <v>1.0977153966237925</v>
      </c>
      <c r="AI81" s="65">
        <f t="shared" ref="AI81:BN81" si="163">(AI41-AH41)/AH41*100</f>
        <v>8.803520806937895</v>
      </c>
      <c r="AJ81" s="65">
        <f t="shared" si="163"/>
        <v>-0.42639176253653072</v>
      </c>
      <c r="AK81" s="65">
        <f t="shared" si="163"/>
        <v>-3.6799387528167555</v>
      </c>
      <c r="AL81" s="65">
        <f t="shared" si="163"/>
        <v>4.0908372373724102</v>
      </c>
      <c r="AM81" s="65">
        <f t="shared" si="163"/>
        <v>8.5654108695747819</v>
      </c>
      <c r="AN81" s="65">
        <f t="shared" si="163"/>
        <v>3.8262359818579705</v>
      </c>
      <c r="AO81" s="65">
        <f t="shared" si="163"/>
        <v>-4.7077519393286744</v>
      </c>
      <c r="AP81" s="65">
        <f t="shared" si="163"/>
        <v>2.2219615654198415</v>
      </c>
      <c r="AQ81" s="65">
        <f t="shared" si="163"/>
        <v>7.7525526856574238</v>
      </c>
      <c r="AR81" s="65">
        <f t="shared" si="163"/>
        <v>4.5035401320855577</v>
      </c>
      <c r="AS81" s="65">
        <f t="shared" si="163"/>
        <v>-3.7901735196742163</v>
      </c>
      <c r="AT81" s="65">
        <f t="shared" si="163"/>
        <v>0.26791152888122777</v>
      </c>
      <c r="AU81" s="65">
        <f t="shared" si="163"/>
        <v>7.7967480789219019</v>
      </c>
      <c r="AV81" s="65">
        <f t="shared" si="163"/>
        <v>8.7533453131036651</v>
      </c>
      <c r="AW81" s="65">
        <f t="shared" si="163"/>
        <v>-4.9732751890924929</v>
      </c>
      <c r="AX81" s="65">
        <f t="shared" si="163"/>
        <v>6.7355163899508259</v>
      </c>
      <c r="AY81" s="65">
        <f t="shared" si="163"/>
        <v>5.9747631181907979</v>
      </c>
      <c r="AZ81" s="65">
        <f t="shared" si="163"/>
        <v>4.9223907768645248</v>
      </c>
      <c r="BA81" s="65">
        <f t="shared" si="163"/>
        <v>-4.3980424138547063</v>
      </c>
      <c r="BB81" s="65">
        <f t="shared" si="163"/>
        <v>4.1276738983091334</v>
      </c>
      <c r="BC81" s="65">
        <f t="shared" si="163"/>
        <v>11.57949384932709</v>
      </c>
      <c r="BD81" s="65">
        <f t="shared" si="163"/>
        <v>2.4231856204011955</v>
      </c>
      <c r="BE81" s="65">
        <f t="shared" si="163"/>
        <v>-8.4378334383564582</v>
      </c>
      <c r="BF81" s="65">
        <f t="shared" si="163"/>
        <v>3.7057147461644839</v>
      </c>
      <c r="BG81" s="65">
        <f t="shared" si="163"/>
        <v>8.5792161369906008</v>
      </c>
      <c r="BH81" s="65">
        <f t="shared" si="163"/>
        <v>-2.2225733650166264</v>
      </c>
      <c r="BI81" s="65">
        <f t="shared" si="163"/>
        <v>-5.2157530702810568</v>
      </c>
      <c r="BJ81" s="65">
        <f t="shared" si="163"/>
        <v>4.1575389099608593</v>
      </c>
      <c r="BK81" s="65">
        <f t="shared" si="163"/>
        <v>12.245945798914025</v>
      </c>
      <c r="BL81" s="65">
        <f t="shared" si="163"/>
        <v>-5.1150093452328385</v>
      </c>
      <c r="BM81" s="65">
        <f t="shared" si="163"/>
        <v>-4.0953717790808346</v>
      </c>
      <c r="BN81" s="65">
        <f t="shared" si="163"/>
        <v>3.1752805048998418</v>
      </c>
      <c r="BO81" s="65">
        <f t="shared" ref="BO81:CD81" si="164">(BO41-BN41)/BN41*100</f>
        <v>13.410023052941073</v>
      </c>
      <c r="BP81" s="65">
        <f t="shared" si="164"/>
        <v>-1.2726547939822441</v>
      </c>
      <c r="BQ81" s="65">
        <f t="shared" si="164"/>
        <v>-5.2092421640226982</v>
      </c>
      <c r="BR81" s="65">
        <f t="shared" si="164"/>
        <v>1.6409378196519258</v>
      </c>
      <c r="BS81" s="65">
        <f t="shared" si="164"/>
        <v>13.49805867845865</v>
      </c>
      <c r="BT81" s="65">
        <f t="shared" si="164"/>
        <v>-4.2735226184388599</v>
      </c>
      <c r="BU81" s="65">
        <f t="shared" si="164"/>
        <v>-4.6330746394489033</v>
      </c>
      <c r="BV81" s="65">
        <f t="shared" si="164"/>
        <v>3.5890419971694913</v>
      </c>
      <c r="BW81" s="65">
        <f t="shared" si="164"/>
        <v>14.486267450817108</v>
      </c>
      <c r="BX81" s="65">
        <f t="shared" si="164"/>
        <v>-3.8445513879160251</v>
      </c>
      <c r="BY81" s="65">
        <f t="shared" si="164"/>
        <v>-4.7593722605203626</v>
      </c>
      <c r="BZ81" s="65">
        <f t="shared" si="164"/>
        <v>6.0002903090581272</v>
      </c>
      <c r="CA81" s="65">
        <f t="shared" si="164"/>
        <v>10.751745139552668</v>
      </c>
      <c r="CB81" s="65">
        <f t="shared" si="164"/>
        <v>-3.4185167166161898</v>
      </c>
      <c r="CC81" s="65">
        <f t="shared" si="164"/>
        <v>-6.5784773878408291</v>
      </c>
      <c r="CD81" s="65">
        <f t="shared" ref="CD81" si="165">(CD41-CC41)/CC41*100</f>
        <v>3.9517115721411504</v>
      </c>
      <c r="CE81" s="65">
        <f t="shared" ref="CE81" si="166">(CE41-CD41)/CD41*100</f>
        <v>8.6911006060294387</v>
      </c>
      <c r="CF81" s="65">
        <f t="shared" ref="CF81" si="167">(CF41-CE41)/CE41*100</f>
        <v>-4.198372732451495</v>
      </c>
      <c r="CG81" s="65">
        <f t="shared" ref="CG81" si="168">(CG41-CF41)/CF41*100</f>
        <v>-5.6641710636409224</v>
      </c>
      <c r="CH81" s="65">
        <f t="shared" ref="CH81" si="169">(CH41-CG41)/CG41*100</f>
        <v>6.9808292139603489</v>
      </c>
    </row>
    <row r="83" spans="1:86" ht="18" x14ac:dyDescent="0.25">
      <c r="A83" s="209" t="str">
        <f>A43</f>
        <v>SA – Annual Gross Operating Surplus</v>
      </c>
      <c r="B83" s="215"/>
      <c r="C83" s="215"/>
      <c r="D83" s="215"/>
      <c r="E83" s="215"/>
      <c r="F83" s="215"/>
      <c r="G83" s="215"/>
      <c r="H83" s="215"/>
      <c r="I83" s="215"/>
      <c r="J83" s="215"/>
      <c r="K83" s="215"/>
      <c r="L83" s="215"/>
      <c r="M83" s="215"/>
      <c r="N83" s="215"/>
      <c r="O83" s="215"/>
      <c r="P83" s="215"/>
      <c r="Q83" s="215"/>
      <c r="R83" s="215"/>
      <c r="S83" s="215"/>
      <c r="T83" s="215"/>
      <c r="U83" s="215"/>
      <c r="V83" s="215"/>
      <c r="W83" s="215"/>
      <c r="X83" s="215"/>
      <c r="Y83" s="215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  <c r="BC83" s="216"/>
      <c r="BD83" s="216"/>
      <c r="BE83" s="216"/>
      <c r="BF83" s="216"/>
      <c r="BG83" s="216"/>
      <c r="BH83" s="216"/>
    </row>
    <row r="84" spans="1:86" ht="13.5" thickBot="1" x14ac:dyDescent="0.25">
      <c r="A84" s="1" t="s">
        <v>56</v>
      </c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86" ht="13.5" thickBot="1" x14ac:dyDescent="0.25">
      <c r="A85" s="25" t="s">
        <v>23</v>
      </c>
      <c r="B85" s="133" t="str">
        <f t="shared" ref="B85:AG85" si="170">B65</f>
        <v>1995q1</v>
      </c>
      <c r="C85" s="132" t="str">
        <f t="shared" si="170"/>
        <v>1995q2</v>
      </c>
      <c r="D85" s="132" t="str">
        <f t="shared" si="170"/>
        <v>1995q3</v>
      </c>
      <c r="E85" s="132" t="str">
        <f t="shared" si="170"/>
        <v>1995q4</v>
      </c>
      <c r="F85" s="132" t="str">
        <f t="shared" si="170"/>
        <v>1996q1</v>
      </c>
      <c r="G85" s="132" t="str">
        <f t="shared" si="170"/>
        <v>1996q2</v>
      </c>
      <c r="H85" s="132" t="str">
        <f t="shared" si="170"/>
        <v>1996q3</v>
      </c>
      <c r="I85" s="132" t="str">
        <f t="shared" si="170"/>
        <v>1996q4</v>
      </c>
      <c r="J85" s="132" t="str">
        <f t="shared" si="170"/>
        <v>1997q1</v>
      </c>
      <c r="K85" s="132" t="str">
        <f t="shared" si="170"/>
        <v>1997q2</v>
      </c>
      <c r="L85" s="132" t="str">
        <f t="shared" si="170"/>
        <v>1997q3</v>
      </c>
      <c r="M85" s="132" t="str">
        <f t="shared" si="170"/>
        <v>1997q4</v>
      </c>
      <c r="N85" s="132" t="str">
        <f t="shared" si="170"/>
        <v>1998q1</v>
      </c>
      <c r="O85" s="132" t="str">
        <f t="shared" si="170"/>
        <v>1998q2</v>
      </c>
      <c r="P85" s="132" t="str">
        <f t="shared" si="170"/>
        <v>1998q3</v>
      </c>
      <c r="Q85" s="132" t="str">
        <f t="shared" si="170"/>
        <v>1998q4</v>
      </c>
      <c r="R85" s="132" t="str">
        <f t="shared" si="170"/>
        <v>1999q1</v>
      </c>
      <c r="S85" s="132" t="str">
        <f t="shared" si="170"/>
        <v>1999q2</v>
      </c>
      <c r="T85" s="132" t="str">
        <f t="shared" si="170"/>
        <v>1999q3</v>
      </c>
      <c r="U85" s="132" t="str">
        <f t="shared" si="170"/>
        <v>1999q4</v>
      </c>
      <c r="V85" s="132" t="str">
        <f t="shared" si="170"/>
        <v>2000q1</v>
      </c>
      <c r="W85" s="132" t="str">
        <f t="shared" si="170"/>
        <v>2000q2</v>
      </c>
      <c r="X85" s="132" t="str">
        <f t="shared" si="170"/>
        <v>2000q3</v>
      </c>
      <c r="Y85" s="132" t="str">
        <f t="shared" si="170"/>
        <v>2000q4</v>
      </c>
      <c r="Z85" s="132" t="str">
        <f t="shared" si="170"/>
        <v>2001q1</v>
      </c>
      <c r="AA85" s="132" t="str">
        <f t="shared" si="170"/>
        <v>2001q2</v>
      </c>
      <c r="AB85" s="132" t="str">
        <f t="shared" si="170"/>
        <v>2001q3</v>
      </c>
      <c r="AC85" s="132" t="str">
        <f t="shared" si="170"/>
        <v>2001q4</v>
      </c>
      <c r="AD85" s="132" t="str">
        <f t="shared" si="170"/>
        <v>2002q1</v>
      </c>
      <c r="AE85" s="132" t="str">
        <f t="shared" si="170"/>
        <v>2002q2</v>
      </c>
      <c r="AF85" s="132" t="str">
        <f t="shared" si="170"/>
        <v>2002q3</v>
      </c>
      <c r="AG85" s="132" t="str">
        <f t="shared" si="170"/>
        <v>2002q4</v>
      </c>
      <c r="AH85" s="132" t="str">
        <f t="shared" ref="AH85:BM85" si="171">AH65</f>
        <v>2003q1</v>
      </c>
      <c r="AI85" s="132" t="str">
        <f t="shared" si="171"/>
        <v>2003q2</v>
      </c>
      <c r="AJ85" s="132" t="str">
        <f t="shared" si="171"/>
        <v>2003q3</v>
      </c>
      <c r="AK85" s="132" t="str">
        <f t="shared" si="171"/>
        <v>2003q4</v>
      </c>
      <c r="AL85" s="132" t="str">
        <f t="shared" si="171"/>
        <v>2004q1</v>
      </c>
      <c r="AM85" s="132" t="str">
        <f t="shared" si="171"/>
        <v>2004q2</v>
      </c>
      <c r="AN85" s="132" t="str">
        <f t="shared" si="171"/>
        <v>2004q3</v>
      </c>
      <c r="AO85" s="132" t="str">
        <f t="shared" si="171"/>
        <v>2004q4</v>
      </c>
      <c r="AP85" s="132" t="str">
        <f t="shared" si="171"/>
        <v>2005q1</v>
      </c>
      <c r="AQ85" s="132" t="str">
        <f t="shared" si="171"/>
        <v>2005q2</v>
      </c>
      <c r="AR85" s="132" t="str">
        <f t="shared" si="171"/>
        <v>2005q3</v>
      </c>
      <c r="AS85" s="132" t="str">
        <f t="shared" si="171"/>
        <v>2005q4</v>
      </c>
      <c r="AT85" s="132" t="str">
        <f t="shared" si="171"/>
        <v>2006q1</v>
      </c>
      <c r="AU85" s="132" t="str">
        <f t="shared" si="171"/>
        <v>2006q2</v>
      </c>
      <c r="AV85" s="132" t="str">
        <f t="shared" si="171"/>
        <v>2006q3</v>
      </c>
      <c r="AW85" s="132" t="str">
        <f t="shared" si="171"/>
        <v>2006q4</v>
      </c>
      <c r="AX85" s="132" t="str">
        <f t="shared" si="171"/>
        <v>2007q1</v>
      </c>
      <c r="AY85" s="132" t="str">
        <f t="shared" si="171"/>
        <v>2007q2</v>
      </c>
      <c r="AZ85" s="132" t="str">
        <f t="shared" si="171"/>
        <v>2007q3</v>
      </c>
      <c r="BA85" s="132" t="str">
        <f t="shared" si="171"/>
        <v>2007q4</v>
      </c>
      <c r="BB85" s="132" t="str">
        <f t="shared" si="171"/>
        <v>2008q1</v>
      </c>
      <c r="BC85" s="132" t="str">
        <f t="shared" si="171"/>
        <v>2008q2</v>
      </c>
      <c r="BD85" s="132" t="str">
        <f t="shared" si="171"/>
        <v>2008q3</v>
      </c>
      <c r="BE85" s="132" t="str">
        <f t="shared" si="171"/>
        <v>2008q4</v>
      </c>
      <c r="BF85" s="132" t="str">
        <f t="shared" si="171"/>
        <v>2009q1</v>
      </c>
      <c r="BG85" s="132" t="str">
        <f t="shared" si="171"/>
        <v>2009q2</v>
      </c>
      <c r="BH85" s="132" t="str">
        <f t="shared" si="171"/>
        <v>2009q3</v>
      </c>
      <c r="BI85" s="132" t="str">
        <f t="shared" si="171"/>
        <v>2009q4</v>
      </c>
      <c r="BJ85" s="132" t="str">
        <f t="shared" si="171"/>
        <v>2010q1</v>
      </c>
      <c r="BK85" s="132" t="str">
        <f t="shared" si="171"/>
        <v>2010q2</v>
      </c>
      <c r="BL85" s="132" t="str">
        <f t="shared" si="171"/>
        <v>2010q3</v>
      </c>
      <c r="BM85" s="132" t="str">
        <f t="shared" si="171"/>
        <v>2010q4</v>
      </c>
      <c r="BN85" s="132" t="str">
        <f t="shared" ref="BN85:CD85" si="172">BN65</f>
        <v>2011q1</v>
      </c>
      <c r="BO85" s="132" t="str">
        <f t="shared" si="172"/>
        <v>2011q2</v>
      </c>
      <c r="BP85" s="132" t="str">
        <f t="shared" si="172"/>
        <v>2011q3</v>
      </c>
      <c r="BQ85" s="132" t="str">
        <f t="shared" si="172"/>
        <v>2011q4</v>
      </c>
      <c r="BR85" s="132" t="str">
        <f t="shared" si="172"/>
        <v>2012q1</v>
      </c>
      <c r="BS85" s="132" t="str">
        <f t="shared" si="172"/>
        <v>2012q2</v>
      </c>
      <c r="BT85" s="132" t="str">
        <f t="shared" si="172"/>
        <v>2012q3</v>
      </c>
      <c r="BU85" s="132" t="str">
        <f t="shared" si="172"/>
        <v>2012q4</v>
      </c>
      <c r="BV85" s="132" t="str">
        <f t="shared" si="172"/>
        <v>2013q1</v>
      </c>
      <c r="BW85" s="132" t="str">
        <f t="shared" si="172"/>
        <v>2013q2</v>
      </c>
      <c r="BX85" s="132" t="str">
        <f t="shared" si="172"/>
        <v>2013q3</v>
      </c>
      <c r="BY85" s="132" t="str">
        <f t="shared" si="172"/>
        <v>2013q4</v>
      </c>
      <c r="BZ85" s="132" t="str">
        <f t="shared" si="172"/>
        <v>2014q1</v>
      </c>
      <c r="CA85" s="132" t="str">
        <f t="shared" si="172"/>
        <v>2014q2</v>
      </c>
      <c r="CB85" s="132" t="str">
        <f t="shared" si="172"/>
        <v>2014q3</v>
      </c>
      <c r="CC85" s="132" t="str">
        <f t="shared" si="172"/>
        <v>2014q4</v>
      </c>
      <c r="CD85" s="132" t="str">
        <f t="shared" ref="CD85:CH85" si="173">CD65</f>
        <v>2015q1</v>
      </c>
      <c r="CE85" s="132" t="str">
        <f t="shared" si="173"/>
        <v>2015q2</v>
      </c>
      <c r="CF85" s="132" t="str">
        <f t="shared" si="173"/>
        <v>2015q3</v>
      </c>
      <c r="CG85" s="132" t="str">
        <f t="shared" si="173"/>
        <v>2015q4</v>
      </c>
      <c r="CH85" s="132" t="str">
        <f t="shared" si="173"/>
        <v>2016q1</v>
      </c>
    </row>
    <row r="86" spans="1:86" ht="13.5" thickTop="1" x14ac:dyDescent="0.2">
      <c r="A86" s="2" t="s">
        <v>0</v>
      </c>
      <c r="B86" s="135"/>
      <c r="C86" s="61"/>
      <c r="D86" s="61"/>
      <c r="E86" s="61"/>
      <c r="F86" s="61">
        <f t="shared" ref="F86:F99" si="174">(F6-B6)/B6*100</f>
        <v>8.6194179433027696</v>
      </c>
      <c r="G86" s="61">
        <f t="shared" ref="G86:G99" si="175">(G6-C6)/C6*100</f>
        <v>46.473399869904682</v>
      </c>
      <c r="H86" s="61">
        <f t="shared" ref="H86:H99" si="176">(H6-D6)/D6*100</f>
        <v>14.605647515412718</v>
      </c>
      <c r="I86" s="61">
        <f t="shared" ref="I86:I99" si="177">(I6-E6)/E6*100</f>
        <v>12.749181615104877</v>
      </c>
      <c r="J86" s="61">
        <f t="shared" ref="J86:J99" si="178">(J6-F6)/F6*100</f>
        <v>13.812401997181418</v>
      </c>
      <c r="K86" s="61">
        <f t="shared" ref="K86:K99" si="179">(K6-G6)/G6*100</f>
        <v>2.6665820176400796</v>
      </c>
      <c r="L86" s="61">
        <f t="shared" ref="L86:L99" si="180">(L6-H6)/H6*100</f>
        <v>-1.5817573711091024</v>
      </c>
      <c r="M86" s="61">
        <f t="shared" ref="M86:M99" si="181">(M6-I6)/I6*100</f>
        <v>-6.0915657872940026</v>
      </c>
      <c r="N86" s="61">
        <f t="shared" ref="N86:N99" si="182">(N6-J6)/J6*100</f>
        <v>4.1529237035087361</v>
      </c>
      <c r="O86" s="61">
        <f t="shared" ref="O86:O99" si="183">(O6-K6)/K6*100</f>
        <v>4.8792434246651863</v>
      </c>
      <c r="P86" s="61">
        <f t="shared" ref="P86:P99" si="184">(P6-L6)/L6*100</f>
        <v>15.780300294659652</v>
      </c>
      <c r="Q86" s="61">
        <f t="shared" ref="Q86:Q99" si="185">(Q6-M6)/M6*100</f>
        <v>9.3808213325610499</v>
      </c>
      <c r="R86" s="61">
        <f t="shared" ref="R86:R99" si="186">(R6-N6)/N6*100</f>
        <v>12.931561892746343</v>
      </c>
      <c r="S86" s="61">
        <f t="shared" ref="S86:S99" si="187">(S6-O6)/O6*100</f>
        <v>10.737151005951791</v>
      </c>
      <c r="T86" s="61">
        <f t="shared" ref="T86:T99" si="188">(T6-P6)/P6*100</f>
        <v>5.3439271461200564</v>
      </c>
      <c r="U86" s="61">
        <f t="shared" ref="U86:U99" si="189">(U6-Q6)/Q6*100</f>
        <v>12.805426948933047</v>
      </c>
      <c r="V86" s="61">
        <f t="shared" ref="V86:V99" si="190">(V6-R6)/R6*100</f>
        <v>20.393429237482806</v>
      </c>
      <c r="W86" s="61">
        <f t="shared" ref="W86:W99" si="191">(W6-S6)/S6*100</f>
        <v>11.325822184651567</v>
      </c>
      <c r="X86" s="61">
        <f t="shared" ref="X86:X99" si="192">(X6-T6)/T6*100</f>
        <v>29.944893409708794</v>
      </c>
      <c r="Y86" s="61">
        <f t="shared" ref="Y86:Y99" si="193">(Y6-U6)/U6*100</f>
        <v>30.793507804720004</v>
      </c>
      <c r="Z86" s="61">
        <f t="shared" ref="Z86:Z99" si="194">(Z6-V6)/V6*100</f>
        <v>33.636002869387305</v>
      </c>
      <c r="AA86" s="61">
        <f t="shared" ref="AA86:AA99" si="195">(AA6-W6)/W6*100</f>
        <v>35.110083451513461</v>
      </c>
      <c r="AB86" s="61">
        <f t="shared" ref="AB86:AB99" si="196">(AB6-X6)/X6*100</f>
        <v>19.98687058178124</v>
      </c>
      <c r="AC86" s="61">
        <f t="shared" ref="AC86:AC99" si="197">(AC6-Y6)/Y6*100</f>
        <v>27.317790349929126</v>
      </c>
      <c r="AD86" s="61">
        <f t="shared" ref="AD86:AD99" si="198">(AD6-Z6)/Z6*100</f>
        <v>19.687182408348939</v>
      </c>
      <c r="AE86" s="61">
        <f t="shared" ref="AE86:AE99" si="199">(AE6-AA6)/AA6*100</f>
        <v>28.002455230268431</v>
      </c>
      <c r="AF86" s="61">
        <f t="shared" ref="AF86:AF99" si="200">(AF6-AB6)/AB6*100</f>
        <v>33.939561645329213</v>
      </c>
      <c r="AG86" s="61">
        <f t="shared" ref="AG86:AG99" si="201">(AG6-AC6)/AC6*100</f>
        <v>20.110886828120748</v>
      </c>
      <c r="AH86" s="61">
        <f t="shared" ref="AH86:AH99" si="202">(AH6-AD6)/AD6*100</f>
        <v>-6.5838737515954966</v>
      </c>
      <c r="AI86" s="61">
        <f t="shared" ref="AI86:AI99" si="203">(AI6-AE6)/AE6*100</f>
        <v>-11.721123617087082</v>
      </c>
      <c r="AJ86" s="61">
        <f t="shared" ref="AJ86:AJ99" si="204">(AJ6-AF6)/AF6*100</f>
        <v>-10.738151007001377</v>
      </c>
      <c r="AK86" s="61">
        <f t="shared" ref="AK86:AK99" si="205">(AK6-AG6)/AG6*100</f>
        <v>-15.218943320215269</v>
      </c>
      <c r="AL86" s="61">
        <f t="shared" ref="AL86:AL99" si="206">(AL6-AH6)/AH6*100</f>
        <v>-1.2425461457888576</v>
      </c>
      <c r="AM86" s="61">
        <f t="shared" ref="AM86:AM99" si="207">(AM6-AI6)/AI6*100</f>
        <v>2.1157187205108885</v>
      </c>
      <c r="AN86" s="61">
        <f t="shared" ref="AN86:AN99" si="208">(AN6-AJ6)/AJ6*100</f>
        <v>6.9952457771746799</v>
      </c>
      <c r="AO86" s="61">
        <f t="shared" ref="AO86:AO99" si="209">(AO6-AK6)/AK6*100</f>
        <v>9.173371681634201</v>
      </c>
      <c r="AP86" s="61">
        <f t="shared" ref="AP86:AP99" si="210">(AP6-AL6)/AL6*100</f>
        <v>14.791831871573377</v>
      </c>
      <c r="AQ86" s="61">
        <f t="shared" ref="AQ86:AQ99" si="211">(AQ6-AM6)/AM6*100</f>
        <v>6.7287910661404844</v>
      </c>
      <c r="AR86" s="61">
        <f t="shared" ref="AR86:AR99" si="212">(AR6-AN6)/AN6*100</f>
        <v>11.263683376439134</v>
      </c>
      <c r="AS86" s="61">
        <f t="shared" ref="AS86:AS99" si="213">(AS6-AO6)/AO6*100</f>
        <v>25.685220115307267</v>
      </c>
      <c r="AT86" s="61">
        <f t="shared" ref="AT86:AT99" si="214">(AT6-AP6)/AP6*100</f>
        <v>13.644433945346746</v>
      </c>
      <c r="AU86" s="61">
        <f t="shared" ref="AU86:AU99" si="215">(AU6-AQ6)/AQ6*100</f>
        <v>6.368887827056434</v>
      </c>
      <c r="AV86" s="61">
        <f t="shared" ref="AV86:AV99" si="216">(AV6-AR6)/AR6*100</f>
        <v>36.54326579889802</v>
      </c>
      <c r="AW86" s="61">
        <f t="shared" ref="AW86:AW99" si="217">(AW6-AS6)/AS6*100</f>
        <v>35.01044990879236</v>
      </c>
      <c r="AX86" s="61">
        <f t="shared" ref="AX86:AX99" si="218">(AX6-AT6)/AT6*100</f>
        <v>47.630776786005455</v>
      </c>
      <c r="AY86" s="61">
        <f t="shared" ref="AY86:AY99" si="219">(AY6-AU6)/AU6*100</f>
        <v>37.745758682314687</v>
      </c>
      <c r="AZ86" s="61">
        <f t="shared" ref="AZ86:AZ99" si="220">(AZ6-AV6)/AV6*100</f>
        <v>8.9005523265486151</v>
      </c>
      <c r="BA86" s="61">
        <f t="shared" ref="BA86:BA99" si="221">(BA6-AW6)/AW6*100</f>
        <v>11.742460454486462</v>
      </c>
      <c r="BB86" s="61">
        <f t="shared" ref="BB86:BB99" si="222">(BB6-AX6)/AX6*100</f>
        <v>16.700083031979641</v>
      </c>
      <c r="BC86" s="61">
        <f t="shared" ref="BC86:BC99" si="223">(BC6-AY6)/AY6*100</f>
        <v>35.342669797570473</v>
      </c>
      <c r="BD86" s="61">
        <f t="shared" ref="BD86:BD99" si="224">(BD6-AZ6)/AZ6*100</f>
        <v>33.050146866771854</v>
      </c>
      <c r="BE86" s="61">
        <f t="shared" ref="BE86:BE99" si="225">(BE6-BA6)/BA6*100</f>
        <v>20.107685174183761</v>
      </c>
      <c r="BF86" s="61">
        <f t="shared" ref="BF86:BF99" si="226">(BF6-BB6)/BB6*100</f>
        <v>3.3936735554810924</v>
      </c>
      <c r="BG86" s="61">
        <f t="shared" ref="BG86:BG99" si="227">(BG6-BC6)/BC6*100</f>
        <v>2.2133430101007257E-2</v>
      </c>
      <c r="BH86" s="61">
        <f t="shared" ref="BH86:BH99" si="228">(BH6-BD6)/BD6*100</f>
        <v>-8.7139642032119919</v>
      </c>
      <c r="BI86" s="61">
        <f t="shared" ref="BI86:BI99" si="229">(BI6-BE6)/BE6*100</f>
        <v>-2.0953968251649999</v>
      </c>
      <c r="BJ86" s="61">
        <f t="shared" ref="BJ86:BJ99" si="230">(BJ6-BF6)/BF6*100</f>
        <v>-2.118052750143661</v>
      </c>
      <c r="BK86" s="61">
        <f t="shared" ref="BK86:BK99" si="231">(BK6-BG6)/BG6*100</f>
        <v>10.871571802150585</v>
      </c>
      <c r="BL86" s="61">
        <f t="shared" ref="BL86:BL99" si="232">(BL6-BH6)/BH6*100</f>
        <v>7.243569720640151</v>
      </c>
      <c r="BM86" s="61">
        <f t="shared" ref="BM86:BM99" si="233">(BM6-BI6)/BI6*100</f>
        <v>18.275172006638631</v>
      </c>
      <c r="BN86" s="61">
        <f t="shared" ref="BN86:BN99" si="234">(BN6-BJ6)/BJ6*100</f>
        <v>21.935244335743402</v>
      </c>
      <c r="BO86" s="61">
        <f t="shared" ref="BO86:BO99" si="235">(BO6-BK6)/BK6*100</f>
        <v>0.78287020463461021</v>
      </c>
      <c r="BP86" s="61">
        <f t="shared" ref="BP86:BP99" si="236">(BP6-BL6)/BL6*100</f>
        <v>15.752330502487281</v>
      </c>
      <c r="BQ86" s="61">
        <f t="shared" ref="BQ86:BQ99" si="237">(BQ6-BM6)/BM6*100</f>
        <v>15.758812924204724</v>
      </c>
      <c r="BR86" s="61">
        <f t="shared" ref="BR86:BR99" si="238">(BR6-BN6)/BN6*100</f>
        <v>0.43239727614886142</v>
      </c>
      <c r="BS86" s="61">
        <f t="shared" ref="BS86:BS99" si="239">(BS6-BO6)/BO6*100</f>
        <v>6.0419649977276775</v>
      </c>
      <c r="BT86" s="61">
        <f t="shared" ref="BT86:BT99" si="240">(BT6-BP6)/BP6*100</f>
        <v>-5.6139528916126054</v>
      </c>
      <c r="BU86" s="61">
        <f t="shared" ref="BU86:BU99" si="241">(BU6-BQ6)/BQ6*100</f>
        <v>-14.200654390738377</v>
      </c>
      <c r="BV86" s="61">
        <f t="shared" ref="BV86:BV99" si="242">(BV6-BR6)/BR6*100</f>
        <v>8.4304785221691283</v>
      </c>
      <c r="BW86" s="61">
        <f t="shared" ref="BW86:BW99" si="243">(BW6-BS6)/BS6*100</f>
        <v>1.835765667856964</v>
      </c>
      <c r="BX86" s="61">
        <f t="shared" ref="BX86:BX99" si="244">(BX6-BT6)/BT6*100</f>
        <v>3.9260907793054751</v>
      </c>
      <c r="BY86" s="61">
        <f t="shared" ref="BY86:BY99" si="245">(BY6-BU6)/BU6*100</f>
        <v>9.6695478200730065</v>
      </c>
      <c r="BZ86" s="61">
        <f t="shared" ref="BZ86:BZ99" si="246">(BZ6-BV6)/BV6*100</f>
        <v>4.3368708464601182</v>
      </c>
      <c r="CA86" s="61">
        <f t="shared" ref="CA86:CA99" si="247">(CA6-BW6)/BW6*100</f>
        <v>0.39024213322181089</v>
      </c>
      <c r="CB86" s="61">
        <f t="shared" ref="CB86:CB99" si="248">(CB6-BX6)/BX6*100</f>
        <v>-1.327452263737501</v>
      </c>
      <c r="CC86" s="61">
        <f t="shared" ref="CC86:CC99" si="249">(CC6-BY6)/BY6*100</f>
        <v>-6.4083571155221701</v>
      </c>
      <c r="CD86" s="61">
        <f t="shared" ref="CD86:CD99" si="250">(CD6-BZ6)/BZ6*100</f>
        <v>-2.5857231065224879</v>
      </c>
      <c r="CE86" s="61">
        <f t="shared" ref="CE86:CE99" si="251">(CE6-CA6)/CA6*100</f>
        <v>-2.344232308064937</v>
      </c>
      <c r="CF86" s="61">
        <f t="shared" ref="CF86:CF99" si="252">(CF6-CB6)/CB6*100</f>
        <v>-12.072751136750254</v>
      </c>
      <c r="CG86" s="61">
        <f t="shared" ref="CG86:CG99" si="253">(CG6-CC6)/CC6*100</f>
        <v>-2.3384510411022097</v>
      </c>
      <c r="CH86" s="61">
        <f t="shared" ref="CH86:CH99" si="254">(CH6-CD6)/CD6*100</f>
        <v>3.125289253387018</v>
      </c>
    </row>
    <row r="87" spans="1:86" x14ac:dyDescent="0.2">
      <c r="A87" s="3" t="s">
        <v>1</v>
      </c>
      <c r="B87" s="136"/>
      <c r="C87" s="63"/>
      <c r="D87" s="63"/>
      <c r="E87" s="63"/>
      <c r="F87" s="63">
        <f t="shared" si="174"/>
        <v>4.7402587964730927</v>
      </c>
      <c r="G87" s="63">
        <f t="shared" si="175"/>
        <v>78.093924545180727</v>
      </c>
      <c r="H87" s="63">
        <f t="shared" si="176"/>
        <v>14.230967180500178</v>
      </c>
      <c r="I87" s="63">
        <f t="shared" si="177"/>
        <v>6.8172805321586321</v>
      </c>
      <c r="J87" s="63">
        <f t="shared" si="178"/>
        <v>29.318034148637036</v>
      </c>
      <c r="K87" s="63">
        <f t="shared" si="179"/>
        <v>7.1402143489080121</v>
      </c>
      <c r="L87" s="63">
        <f t="shared" si="180"/>
        <v>0.15063474127924983</v>
      </c>
      <c r="M87" s="63">
        <f t="shared" si="181"/>
        <v>-9.144969031298924</v>
      </c>
      <c r="N87" s="63">
        <f t="shared" si="182"/>
        <v>12.913602957004668</v>
      </c>
      <c r="O87" s="63">
        <f t="shared" si="183"/>
        <v>-3.2478055805037052</v>
      </c>
      <c r="P87" s="63">
        <f t="shared" si="184"/>
        <v>1.4291679141477673</v>
      </c>
      <c r="Q87" s="63">
        <f t="shared" si="185"/>
        <v>-29.320509873085054</v>
      </c>
      <c r="R87" s="63">
        <f t="shared" si="186"/>
        <v>-14.059526899501829</v>
      </c>
      <c r="S87" s="63">
        <f t="shared" si="187"/>
        <v>8.590220036974614</v>
      </c>
      <c r="T87" s="63">
        <f t="shared" si="188"/>
        <v>7.0129829899208493</v>
      </c>
      <c r="U87" s="63">
        <f t="shared" si="189"/>
        <v>-9.1500575127970727</v>
      </c>
      <c r="V87" s="63">
        <f t="shared" si="190"/>
        <v>-7.377459792152198</v>
      </c>
      <c r="W87" s="63">
        <f t="shared" si="191"/>
        <v>-15.203198863581607</v>
      </c>
      <c r="X87" s="63">
        <f t="shared" si="192"/>
        <v>32.006557326952191</v>
      </c>
      <c r="Y87" s="63">
        <f t="shared" si="193"/>
        <v>29.614822606915354</v>
      </c>
      <c r="Z87" s="63">
        <f t="shared" si="194"/>
        <v>20.360836655317911</v>
      </c>
      <c r="AA87" s="63">
        <f t="shared" si="195"/>
        <v>40.684943585553192</v>
      </c>
      <c r="AB87" s="63">
        <f t="shared" si="196"/>
        <v>1.2716771389447876</v>
      </c>
      <c r="AC87" s="63">
        <f t="shared" si="197"/>
        <v>52.428892433139254</v>
      </c>
      <c r="AD87" s="63">
        <f t="shared" si="198"/>
        <v>18.891217173294741</v>
      </c>
      <c r="AE87" s="63">
        <f t="shared" si="199"/>
        <v>31.545169848181807</v>
      </c>
      <c r="AF87" s="63">
        <f t="shared" si="200"/>
        <v>28.544641953157594</v>
      </c>
      <c r="AG87" s="63">
        <f t="shared" si="201"/>
        <v>7.1770478415267611</v>
      </c>
      <c r="AH87" s="63">
        <f t="shared" si="202"/>
        <v>-9.513235507205712</v>
      </c>
      <c r="AI87" s="63">
        <f t="shared" si="203"/>
        <v>-5.4904149342142574</v>
      </c>
      <c r="AJ87" s="63">
        <f t="shared" si="204"/>
        <v>-8.152304318898322</v>
      </c>
      <c r="AK87" s="63">
        <f t="shared" si="205"/>
        <v>-17.625599841154653</v>
      </c>
      <c r="AL87" s="63">
        <f t="shared" si="206"/>
        <v>0.33428249805696009</v>
      </c>
      <c r="AM87" s="63">
        <f t="shared" si="207"/>
        <v>-3.1048427932873848</v>
      </c>
      <c r="AN87" s="63">
        <f t="shared" si="208"/>
        <v>11.397179021880968</v>
      </c>
      <c r="AO87" s="63">
        <f t="shared" si="209"/>
        <v>5.5711229986035393</v>
      </c>
      <c r="AP87" s="63">
        <f t="shared" si="210"/>
        <v>29.100105923589147</v>
      </c>
      <c r="AQ87" s="63">
        <f t="shared" si="211"/>
        <v>-18.38869924193833</v>
      </c>
      <c r="AR87" s="63">
        <f t="shared" si="212"/>
        <v>-2.2852612290474679</v>
      </c>
      <c r="AS87" s="63">
        <f t="shared" si="213"/>
        <v>11.964061536308074</v>
      </c>
      <c r="AT87" s="63">
        <f t="shared" si="214"/>
        <v>3.4097722842749567</v>
      </c>
      <c r="AU87" s="63">
        <f t="shared" si="215"/>
        <v>-2.4386780634594931</v>
      </c>
      <c r="AV87" s="63">
        <f t="shared" si="216"/>
        <v>23.880895017617075</v>
      </c>
      <c r="AW87" s="63">
        <f t="shared" si="217"/>
        <v>26.727518878927437</v>
      </c>
      <c r="AX87" s="63">
        <f t="shared" si="218"/>
        <v>51.966402742671747</v>
      </c>
      <c r="AY87" s="63">
        <f t="shared" si="219"/>
        <v>58.469226023144614</v>
      </c>
      <c r="AZ87" s="63">
        <f t="shared" si="220"/>
        <v>22.934998404495236</v>
      </c>
      <c r="BA87" s="63">
        <f t="shared" si="221"/>
        <v>10.969118269669485</v>
      </c>
      <c r="BB87" s="63">
        <f t="shared" si="222"/>
        <v>17.509422242530594</v>
      </c>
      <c r="BC87" s="63">
        <f t="shared" si="223"/>
        <v>39.726129655126499</v>
      </c>
      <c r="BD87" s="63">
        <f t="shared" si="224"/>
        <v>23.585677770955797</v>
      </c>
      <c r="BE87" s="63">
        <f t="shared" si="225"/>
        <v>-5.0908437635432344</v>
      </c>
      <c r="BF87" s="63">
        <f t="shared" si="226"/>
        <v>6.7365492818889248</v>
      </c>
      <c r="BG87" s="63">
        <f t="shared" si="227"/>
        <v>6.7181197480581805</v>
      </c>
      <c r="BH87" s="63">
        <f t="shared" si="228"/>
        <v>-18.177569637364751</v>
      </c>
      <c r="BI87" s="63">
        <f t="shared" si="229"/>
        <v>-8.5418184699168993</v>
      </c>
      <c r="BJ87" s="63">
        <f t="shared" si="230"/>
        <v>-2.8492375412670743</v>
      </c>
      <c r="BK87" s="63">
        <f t="shared" si="231"/>
        <v>6.4692077892387472</v>
      </c>
      <c r="BL87" s="63">
        <f t="shared" si="232"/>
        <v>-20.843905500131157</v>
      </c>
      <c r="BM87" s="63">
        <f t="shared" si="233"/>
        <v>-40.192562910996465</v>
      </c>
      <c r="BN87" s="63">
        <f t="shared" si="234"/>
        <v>-10.775568343998494</v>
      </c>
      <c r="BO87" s="63">
        <f t="shared" si="235"/>
        <v>-8.8683048086272951</v>
      </c>
      <c r="BP87" s="63">
        <f t="shared" si="236"/>
        <v>35.313035923649814</v>
      </c>
      <c r="BQ87" s="63">
        <f t="shared" si="237"/>
        <v>79.310913175431125</v>
      </c>
      <c r="BR87" s="63">
        <f t="shared" si="238"/>
        <v>-5.9419073023786462</v>
      </c>
      <c r="BS87" s="63">
        <f t="shared" si="239"/>
        <v>15.426307756281252</v>
      </c>
      <c r="BT87" s="63">
        <f t="shared" si="240"/>
        <v>-13.192724095624566</v>
      </c>
      <c r="BU87" s="63">
        <f t="shared" si="241"/>
        <v>-14.28652717520843</v>
      </c>
      <c r="BV87" s="63">
        <f t="shared" si="242"/>
        <v>8.9191334881022293</v>
      </c>
      <c r="BW87" s="63">
        <f t="shared" si="243"/>
        <v>9.8935515685664139</v>
      </c>
      <c r="BX87" s="63">
        <f t="shared" si="244"/>
        <v>-7.3132463750219614</v>
      </c>
      <c r="BY87" s="63">
        <f t="shared" si="245"/>
        <v>-20.721418129299742</v>
      </c>
      <c r="BZ87" s="63">
        <f t="shared" si="246"/>
        <v>11.964160985585663</v>
      </c>
      <c r="CA87" s="63">
        <f t="shared" si="247"/>
        <v>6.3862825725917185</v>
      </c>
      <c r="CB87" s="63">
        <f t="shared" si="248"/>
        <v>31.610630858009582</v>
      </c>
      <c r="CC87" s="63">
        <f t="shared" si="249"/>
        <v>14.45377245821058</v>
      </c>
      <c r="CD87" s="63">
        <f t="shared" si="250"/>
        <v>27.869206628517258</v>
      </c>
      <c r="CE87" s="63">
        <f t="shared" si="251"/>
        <v>-2.8563501968936809</v>
      </c>
      <c r="CF87" s="63">
        <f t="shared" si="252"/>
        <v>-16.081630985578673</v>
      </c>
      <c r="CG87" s="63">
        <f t="shared" si="253"/>
        <v>27.475625170597588</v>
      </c>
      <c r="CH87" s="63">
        <f t="shared" si="254"/>
        <v>31.405606341677743</v>
      </c>
    </row>
    <row r="88" spans="1:86" x14ac:dyDescent="0.2">
      <c r="A88" s="68" t="s">
        <v>2</v>
      </c>
      <c r="B88" s="137"/>
      <c r="C88" s="64"/>
      <c r="D88" s="64"/>
      <c r="E88" s="64"/>
      <c r="F88" s="64">
        <f t="shared" si="174"/>
        <v>11.200334039069801</v>
      </c>
      <c r="G88" s="64">
        <f t="shared" si="175"/>
        <v>18.188310408221799</v>
      </c>
      <c r="H88" s="64">
        <f t="shared" si="176"/>
        <v>14.93216183043816</v>
      </c>
      <c r="I88" s="64">
        <f t="shared" si="177"/>
        <v>17.672785268537439</v>
      </c>
      <c r="J88" s="64">
        <f t="shared" si="178"/>
        <v>4.09537708291088</v>
      </c>
      <c r="K88" s="64">
        <f t="shared" si="179"/>
        <v>-3.363501863790197</v>
      </c>
      <c r="L88" s="64">
        <f t="shared" si="180"/>
        <v>-3.0822359596801707</v>
      </c>
      <c r="M88" s="64">
        <f t="shared" si="181"/>
        <v>-3.7909778863542796</v>
      </c>
      <c r="N88" s="64">
        <f t="shared" si="182"/>
        <v>-2.6674672698672839</v>
      </c>
      <c r="O88" s="64">
        <f t="shared" si="183"/>
        <v>17.024516126309759</v>
      </c>
      <c r="P88" s="64">
        <f t="shared" si="184"/>
        <v>28.624885837554441</v>
      </c>
      <c r="Q88" s="64">
        <f t="shared" si="185"/>
        <v>36.917639243399456</v>
      </c>
      <c r="R88" s="64">
        <f t="shared" si="186"/>
        <v>37.308555064013376</v>
      </c>
      <c r="S88" s="64">
        <f t="shared" si="187"/>
        <v>13.389779574438347</v>
      </c>
      <c r="T88" s="64">
        <f t="shared" si="188"/>
        <v>4.1659343001750777</v>
      </c>
      <c r="U88" s="64">
        <f t="shared" si="189"/>
        <v>20.869693592353286</v>
      </c>
      <c r="V88" s="64">
        <f t="shared" si="190"/>
        <v>36.091622013800119</v>
      </c>
      <c r="W88" s="64">
        <f t="shared" si="191"/>
        <v>42.7161888306889</v>
      </c>
      <c r="X88" s="64">
        <f t="shared" si="192"/>
        <v>28.450033785064349</v>
      </c>
      <c r="Y88" s="64">
        <f t="shared" si="193"/>
        <v>31.118914826286577</v>
      </c>
      <c r="Z88" s="64">
        <f t="shared" si="194"/>
        <v>38.743229614690513</v>
      </c>
      <c r="AA88" s="64">
        <f t="shared" si="195"/>
        <v>31.190721522212755</v>
      </c>
      <c r="AB88" s="64">
        <f t="shared" si="196"/>
        <v>33.932500774144145</v>
      </c>
      <c r="AC88" s="64">
        <f t="shared" si="197"/>
        <v>20.46473582262028</v>
      </c>
      <c r="AD88" s="64">
        <f t="shared" si="198"/>
        <v>19.952834151630718</v>
      </c>
      <c r="AE88" s="64">
        <f t="shared" si="199"/>
        <v>25.331527953825965</v>
      </c>
      <c r="AF88" s="64">
        <f t="shared" si="200"/>
        <v>36.979262409035499</v>
      </c>
      <c r="AG88" s="64">
        <f t="shared" si="201"/>
        <v>24.577241685541239</v>
      </c>
      <c r="AH88" s="64">
        <f t="shared" si="202"/>
        <v>-5.6148579981880467</v>
      </c>
      <c r="AI88" s="64">
        <f t="shared" si="203"/>
        <v>-16.651475450745536</v>
      </c>
      <c r="AJ88" s="64">
        <f t="shared" si="204"/>
        <v>-12.105400517109528</v>
      </c>
      <c r="AK88" s="64">
        <f t="shared" si="205"/>
        <v>-14.503948382656024</v>
      </c>
      <c r="AL88" s="64">
        <f t="shared" si="206"/>
        <v>-1.7426080343029497</v>
      </c>
      <c r="AM88" s="64">
        <f t="shared" si="207"/>
        <v>6.7999208079979585</v>
      </c>
      <c r="AN88" s="64">
        <f t="shared" si="208"/>
        <v>4.5630724038423658</v>
      </c>
      <c r="AO88" s="64">
        <f t="shared" si="209"/>
        <v>10.204490594130609</v>
      </c>
      <c r="AP88" s="64">
        <f t="shared" si="210"/>
        <v>10.158316343866815</v>
      </c>
      <c r="AQ88" s="64">
        <f t="shared" si="211"/>
        <v>27.175611841551984</v>
      </c>
      <c r="AR88" s="64">
        <f t="shared" si="212"/>
        <v>19.239082053822038</v>
      </c>
      <c r="AS88" s="64">
        <f t="shared" si="213"/>
        <v>29.44767841210242</v>
      </c>
      <c r="AT88" s="64">
        <f t="shared" si="214"/>
        <v>17.528674982574181</v>
      </c>
      <c r="AU88" s="64">
        <f t="shared" si="215"/>
        <v>10.969884423086702</v>
      </c>
      <c r="AV88" s="64">
        <f t="shared" si="216"/>
        <v>42.651327458722619</v>
      </c>
      <c r="AW88" s="64">
        <f t="shared" si="217"/>
        <v>36.974937702536273</v>
      </c>
      <c r="AX88" s="64">
        <f t="shared" si="218"/>
        <v>46.18299792394518</v>
      </c>
      <c r="AY88" s="64">
        <f t="shared" si="219"/>
        <v>28.228081407544675</v>
      </c>
      <c r="AZ88" s="64">
        <f t="shared" si="220"/>
        <v>3.0214342950195592</v>
      </c>
      <c r="BA88" s="64">
        <f t="shared" si="221"/>
        <v>11.912154581196015</v>
      </c>
      <c r="BB88" s="64">
        <f t="shared" si="222"/>
        <v>16.419131293121183</v>
      </c>
      <c r="BC88" s="64">
        <f t="shared" si="223"/>
        <v>32.85468696136887</v>
      </c>
      <c r="BD88" s="64">
        <f t="shared" si="224"/>
        <v>37.781235764102334</v>
      </c>
      <c r="BE88" s="64">
        <f t="shared" si="225"/>
        <v>25.590393926388899</v>
      </c>
      <c r="BF88" s="64">
        <f t="shared" si="226"/>
        <v>2.2223693264586397</v>
      </c>
      <c r="BG88" s="64">
        <f t="shared" si="227"/>
        <v>-3.9749724528895936</v>
      </c>
      <c r="BH88" s="64">
        <f t="shared" si="228"/>
        <v>-4.4707051734675467</v>
      </c>
      <c r="BI88" s="64">
        <f t="shared" si="229"/>
        <v>-1.0354346043134761</v>
      </c>
      <c r="BJ88" s="64">
        <f t="shared" si="230"/>
        <v>-1.8505403953149449</v>
      </c>
      <c r="BK88" s="64">
        <f t="shared" si="231"/>
        <v>13.792162982415372</v>
      </c>
      <c r="BL88" s="64">
        <f t="shared" si="232"/>
        <v>18.030339870317047</v>
      </c>
      <c r="BM88" s="64">
        <f t="shared" si="233"/>
        <v>27.159626918621115</v>
      </c>
      <c r="BN88" s="64">
        <f t="shared" si="234"/>
        <v>33.781097079586971</v>
      </c>
      <c r="BO88" s="64">
        <f t="shared" si="235"/>
        <v>6.7735579152258172</v>
      </c>
      <c r="BP88" s="64">
        <f t="shared" si="236"/>
        <v>10.714379541863348</v>
      </c>
      <c r="BQ88" s="64">
        <f t="shared" si="237"/>
        <v>11.216779006018214</v>
      </c>
      <c r="BR88" s="64">
        <f t="shared" si="238"/>
        <v>1.9719580736624485</v>
      </c>
      <c r="BS88" s="64">
        <f t="shared" si="239"/>
        <v>1.0702515921523368</v>
      </c>
      <c r="BT88" s="64">
        <f t="shared" si="240"/>
        <v>-3.2283188302461006</v>
      </c>
      <c r="BU88" s="64">
        <f t="shared" si="241"/>
        <v>-14.190759467715663</v>
      </c>
      <c r="BV88" s="64">
        <f t="shared" si="242"/>
        <v>8.3216151561219966</v>
      </c>
      <c r="BW88" s="64">
        <f t="shared" si="243"/>
        <v>-3.0395125506991141</v>
      </c>
      <c r="BX88" s="64">
        <f t="shared" si="244"/>
        <v>7.0997008949604075</v>
      </c>
      <c r="BY88" s="64">
        <f t="shared" si="245"/>
        <v>13.167520490338806</v>
      </c>
      <c r="BZ88" s="64">
        <f t="shared" si="246"/>
        <v>2.6282773080977826</v>
      </c>
      <c r="CA88" s="64">
        <f t="shared" si="247"/>
        <v>-3.7214979461204294</v>
      </c>
      <c r="CB88" s="64">
        <f t="shared" si="248"/>
        <v>-9.3764277904908564</v>
      </c>
      <c r="CC88" s="64">
        <f t="shared" si="249"/>
        <v>-8.0905067240895789</v>
      </c>
      <c r="CD88" s="64">
        <f t="shared" si="250"/>
        <v>-10.028552864353706</v>
      </c>
      <c r="CE88" s="64">
        <f t="shared" si="251"/>
        <v>-1.9561826049373028</v>
      </c>
      <c r="CF88" s="64">
        <f t="shared" si="252"/>
        <v>-10.650045279733598</v>
      </c>
      <c r="CG88" s="64">
        <f t="shared" si="253"/>
        <v>-5.3320738408505752</v>
      </c>
      <c r="CH88" s="64">
        <f t="shared" si="254"/>
        <v>-6.697300883476129</v>
      </c>
    </row>
    <row r="89" spans="1:86" x14ac:dyDescent="0.2">
      <c r="A89" s="2" t="s">
        <v>3</v>
      </c>
      <c r="B89" s="140"/>
      <c r="C89" s="62"/>
      <c r="D89" s="62"/>
      <c r="E89" s="62"/>
      <c r="F89" s="62">
        <f t="shared" si="174"/>
        <v>11.720055978263796</v>
      </c>
      <c r="G89" s="62">
        <f t="shared" si="175"/>
        <v>9.4242366059877067</v>
      </c>
      <c r="H89" s="62">
        <f t="shared" si="176"/>
        <v>5.349802626225368</v>
      </c>
      <c r="I89" s="62">
        <f t="shared" si="177"/>
        <v>9.5819163990120213</v>
      </c>
      <c r="J89" s="62">
        <f t="shared" si="178"/>
        <v>11.822950852244452</v>
      </c>
      <c r="K89" s="62">
        <f t="shared" si="179"/>
        <v>13.78479225229623</v>
      </c>
      <c r="L89" s="62">
        <f t="shared" si="180"/>
        <v>12.647706104836342</v>
      </c>
      <c r="M89" s="62">
        <f t="shared" si="181"/>
        <v>10.580532699207447</v>
      </c>
      <c r="N89" s="62">
        <f t="shared" si="182"/>
        <v>3.281161649532792</v>
      </c>
      <c r="O89" s="62">
        <f t="shared" si="183"/>
        <v>-1.8609073229301589</v>
      </c>
      <c r="P89" s="62">
        <f t="shared" si="184"/>
        <v>-2.023651278411756</v>
      </c>
      <c r="Q89" s="62">
        <f t="shared" si="185"/>
        <v>-6.3456579500936625</v>
      </c>
      <c r="R89" s="62">
        <f t="shared" si="186"/>
        <v>-3.8713784112164551</v>
      </c>
      <c r="S89" s="62">
        <f t="shared" si="187"/>
        <v>-1.760555176696132</v>
      </c>
      <c r="T89" s="62">
        <f t="shared" si="188"/>
        <v>7.2230856355106914</v>
      </c>
      <c r="U89" s="62">
        <f t="shared" si="189"/>
        <v>11.233711054491673</v>
      </c>
      <c r="V89" s="62">
        <f t="shared" si="190"/>
        <v>17.723819303297088</v>
      </c>
      <c r="W89" s="62">
        <f t="shared" si="191"/>
        <v>19.008036127823846</v>
      </c>
      <c r="X89" s="62">
        <f t="shared" si="192"/>
        <v>19.62875550407507</v>
      </c>
      <c r="Y89" s="62">
        <f t="shared" si="193"/>
        <v>21.750826461642017</v>
      </c>
      <c r="Z89" s="62">
        <f t="shared" si="194"/>
        <v>18.484336784131759</v>
      </c>
      <c r="AA89" s="62">
        <f t="shared" si="195"/>
        <v>14.992031923906362</v>
      </c>
      <c r="AB89" s="62">
        <f t="shared" si="196"/>
        <v>8.2474619721786073</v>
      </c>
      <c r="AC89" s="62">
        <f t="shared" si="197"/>
        <v>12.323068529462944</v>
      </c>
      <c r="AD89" s="62">
        <f t="shared" si="198"/>
        <v>11.836339027189331</v>
      </c>
      <c r="AE89" s="62">
        <f t="shared" si="199"/>
        <v>18.626344071972682</v>
      </c>
      <c r="AF89" s="62">
        <f t="shared" si="200"/>
        <v>22.500044710112537</v>
      </c>
      <c r="AG89" s="62">
        <f t="shared" si="201"/>
        <v>22.955126758806799</v>
      </c>
      <c r="AH89" s="62">
        <f t="shared" si="202"/>
        <v>15.914415631870954</v>
      </c>
      <c r="AI89" s="62">
        <f t="shared" si="203"/>
        <v>6.2302414220604749</v>
      </c>
      <c r="AJ89" s="62">
        <f t="shared" si="204"/>
        <v>2.6103385820657072</v>
      </c>
      <c r="AK89" s="62">
        <f t="shared" si="205"/>
        <v>0.41311231627027084</v>
      </c>
      <c r="AL89" s="62">
        <f t="shared" si="206"/>
        <v>5.9501187431225713</v>
      </c>
      <c r="AM89" s="62">
        <f t="shared" si="207"/>
        <v>10.352724824029526</v>
      </c>
      <c r="AN89" s="62">
        <f t="shared" si="208"/>
        <v>13.621566348176502</v>
      </c>
      <c r="AO89" s="62">
        <f t="shared" si="209"/>
        <v>13.710663952793809</v>
      </c>
      <c r="AP89" s="62">
        <f t="shared" si="210"/>
        <v>5.1992364784213398</v>
      </c>
      <c r="AQ89" s="62">
        <f t="shared" si="211"/>
        <v>13.153387204849636</v>
      </c>
      <c r="AR89" s="62">
        <f t="shared" si="212"/>
        <v>11.149695511995448</v>
      </c>
      <c r="AS89" s="62">
        <f t="shared" si="213"/>
        <v>4.4157263772543542</v>
      </c>
      <c r="AT89" s="62">
        <f t="shared" si="214"/>
        <v>-1.2513281711170565</v>
      </c>
      <c r="AU89" s="62">
        <f t="shared" si="215"/>
        <v>-4.3675921767719652</v>
      </c>
      <c r="AV89" s="62">
        <f t="shared" si="216"/>
        <v>-2.9474080697338612</v>
      </c>
      <c r="AW89" s="62">
        <f t="shared" si="217"/>
        <v>-4.169867936513918</v>
      </c>
      <c r="AX89" s="62">
        <f t="shared" si="218"/>
        <v>21.022936296485302</v>
      </c>
      <c r="AY89" s="62">
        <f t="shared" si="219"/>
        <v>10.110748128433226</v>
      </c>
      <c r="AZ89" s="62">
        <f t="shared" si="220"/>
        <v>7.4083779345124903</v>
      </c>
      <c r="BA89" s="62">
        <f t="shared" si="221"/>
        <v>12.174027314838625</v>
      </c>
      <c r="BB89" s="62">
        <f t="shared" si="222"/>
        <v>14.624218845881465</v>
      </c>
      <c r="BC89" s="62">
        <f t="shared" si="223"/>
        <v>23.798422122507397</v>
      </c>
      <c r="BD89" s="62">
        <f t="shared" si="224"/>
        <v>25.479482047043135</v>
      </c>
      <c r="BE89" s="62">
        <f t="shared" si="225"/>
        <v>15.998492925430785</v>
      </c>
      <c r="BF89" s="62">
        <f t="shared" si="226"/>
        <v>8.051679300520032</v>
      </c>
      <c r="BG89" s="62">
        <f t="shared" si="227"/>
        <v>-2.7251786788130724E-2</v>
      </c>
      <c r="BH89" s="62">
        <f t="shared" si="228"/>
        <v>-0.46849942998148125</v>
      </c>
      <c r="BI89" s="62">
        <f t="shared" si="229"/>
        <v>-0.89359832323643174</v>
      </c>
      <c r="BJ89" s="62">
        <f t="shared" si="230"/>
        <v>4.8016345951821444</v>
      </c>
      <c r="BK89" s="62">
        <f t="shared" si="231"/>
        <v>6.4443606676834895</v>
      </c>
      <c r="BL89" s="62">
        <f t="shared" si="232"/>
        <v>2.1531784737782913</v>
      </c>
      <c r="BM89" s="62">
        <f t="shared" si="233"/>
        <v>-3.9074618789219642</v>
      </c>
      <c r="BN89" s="62">
        <f t="shared" si="234"/>
        <v>-1.1588723736486872</v>
      </c>
      <c r="BO89" s="62">
        <f t="shared" si="235"/>
        <v>7.3504907895285774</v>
      </c>
      <c r="BP89" s="62">
        <f t="shared" si="236"/>
        <v>6.0918026786792021</v>
      </c>
      <c r="BQ89" s="62">
        <f t="shared" si="237"/>
        <v>5.0442116822264946</v>
      </c>
      <c r="BR89" s="62">
        <f t="shared" si="238"/>
        <v>11.617216116392242</v>
      </c>
      <c r="BS89" s="62">
        <f t="shared" si="239"/>
        <v>10.130071207723805</v>
      </c>
      <c r="BT89" s="62">
        <f t="shared" si="240"/>
        <v>5.0788308665217263</v>
      </c>
      <c r="BU89" s="62">
        <f t="shared" si="241"/>
        <v>5.5409611261302487</v>
      </c>
      <c r="BV89" s="62">
        <f t="shared" si="242"/>
        <v>1.0934727321880382</v>
      </c>
      <c r="BW89" s="62">
        <f t="shared" si="243"/>
        <v>8.3688462984965817</v>
      </c>
      <c r="BX89" s="62">
        <f t="shared" si="244"/>
        <v>13.186164015797125</v>
      </c>
      <c r="BY89" s="62">
        <f t="shared" si="245"/>
        <v>19.498978563483359</v>
      </c>
      <c r="BZ89" s="62">
        <f t="shared" si="246"/>
        <v>17.921206119009227</v>
      </c>
      <c r="CA89" s="62">
        <f t="shared" si="247"/>
        <v>13.256144850678888</v>
      </c>
      <c r="CB89" s="62">
        <f t="shared" si="248"/>
        <v>8.2510361842044997</v>
      </c>
      <c r="CC89" s="62">
        <f t="shared" si="249"/>
        <v>5.6056632158361399</v>
      </c>
      <c r="CD89" s="62">
        <f t="shared" si="250"/>
        <v>-2.0480248209032932</v>
      </c>
      <c r="CE89" s="62">
        <f t="shared" si="251"/>
        <v>-3.3962012037339324</v>
      </c>
      <c r="CF89" s="62">
        <f t="shared" si="252"/>
        <v>-2.9411564572487858</v>
      </c>
      <c r="CG89" s="62">
        <f t="shared" si="253"/>
        <v>-6.1981361796755889</v>
      </c>
      <c r="CH89" s="62">
        <f t="shared" si="254"/>
        <v>-7.1058051884391349E-2</v>
      </c>
    </row>
    <row r="90" spans="1:86" x14ac:dyDescent="0.2">
      <c r="A90" s="3" t="s">
        <v>4</v>
      </c>
      <c r="B90" s="136"/>
      <c r="C90" s="63"/>
      <c r="D90" s="63"/>
      <c r="E90" s="63"/>
      <c r="F90" s="63">
        <f t="shared" si="174"/>
        <v>12.230441693996518</v>
      </c>
      <c r="G90" s="63">
        <f t="shared" si="175"/>
        <v>9.2101425225251106</v>
      </c>
      <c r="H90" s="63">
        <f t="shared" si="176"/>
        <v>4.8069880228471016</v>
      </c>
      <c r="I90" s="63">
        <f t="shared" si="177"/>
        <v>10.621848469216683</v>
      </c>
      <c r="J90" s="63">
        <f t="shared" si="178"/>
        <v>13.623945583017177</v>
      </c>
      <c r="K90" s="63">
        <f t="shared" si="179"/>
        <v>14.905384435697389</v>
      </c>
      <c r="L90" s="63">
        <f t="shared" si="180"/>
        <v>12.627245565999717</v>
      </c>
      <c r="M90" s="63">
        <f t="shared" si="181"/>
        <v>9.2324681986204737</v>
      </c>
      <c r="N90" s="63">
        <f t="shared" si="182"/>
        <v>3.0440248935256879</v>
      </c>
      <c r="O90" s="63">
        <f t="shared" si="183"/>
        <v>-3.7926961394408467</v>
      </c>
      <c r="P90" s="63">
        <f t="shared" si="184"/>
        <v>-3.0604651559263898</v>
      </c>
      <c r="Q90" s="63">
        <f t="shared" si="185"/>
        <v>-8.4045449890646129</v>
      </c>
      <c r="R90" s="63">
        <f t="shared" si="186"/>
        <v>-3.788428664243443</v>
      </c>
      <c r="S90" s="63">
        <f t="shared" si="187"/>
        <v>-1.8789164956713713</v>
      </c>
      <c r="T90" s="63">
        <f t="shared" si="188"/>
        <v>7.1086459213858797</v>
      </c>
      <c r="U90" s="63">
        <f t="shared" si="189"/>
        <v>16.776959484464697</v>
      </c>
      <c r="V90" s="63">
        <f t="shared" si="190"/>
        <v>20.82422008939157</v>
      </c>
      <c r="W90" s="63">
        <f t="shared" si="191"/>
        <v>23.071160475602547</v>
      </c>
      <c r="X90" s="63">
        <f t="shared" si="192"/>
        <v>24.938438628054623</v>
      </c>
      <c r="Y90" s="63">
        <f t="shared" si="193"/>
        <v>25.157144949268083</v>
      </c>
      <c r="Z90" s="63">
        <f t="shared" si="194"/>
        <v>22.928181470696888</v>
      </c>
      <c r="AA90" s="63">
        <f t="shared" si="195"/>
        <v>18.355929874818205</v>
      </c>
      <c r="AB90" s="63">
        <f t="shared" si="196"/>
        <v>9.3610668838462985</v>
      </c>
      <c r="AC90" s="63">
        <f t="shared" si="197"/>
        <v>13.461948090220243</v>
      </c>
      <c r="AD90" s="63">
        <f t="shared" si="198"/>
        <v>13.557975688666973</v>
      </c>
      <c r="AE90" s="63">
        <f t="shared" si="199"/>
        <v>22.135560171339012</v>
      </c>
      <c r="AF90" s="63">
        <f t="shared" si="200"/>
        <v>25.920949229347347</v>
      </c>
      <c r="AG90" s="63">
        <f t="shared" si="201"/>
        <v>24.488505560524398</v>
      </c>
      <c r="AH90" s="63">
        <f t="shared" si="202"/>
        <v>19.821916096711345</v>
      </c>
      <c r="AI90" s="63">
        <f t="shared" si="203"/>
        <v>7.8774623112107953</v>
      </c>
      <c r="AJ90" s="63">
        <f t="shared" si="204"/>
        <v>3.8142264975562168</v>
      </c>
      <c r="AK90" s="63">
        <f t="shared" si="205"/>
        <v>2.29156620502041</v>
      </c>
      <c r="AL90" s="63">
        <f t="shared" si="206"/>
        <v>4.3055093447888426</v>
      </c>
      <c r="AM90" s="63">
        <f t="shared" si="207"/>
        <v>7.9676333227320679</v>
      </c>
      <c r="AN90" s="63">
        <f t="shared" si="208"/>
        <v>11.794098427665304</v>
      </c>
      <c r="AO90" s="63">
        <f t="shared" si="209"/>
        <v>11.317470866631309</v>
      </c>
      <c r="AP90" s="63">
        <f t="shared" si="210"/>
        <v>2.748174994417627</v>
      </c>
      <c r="AQ90" s="63">
        <f t="shared" si="211"/>
        <v>13.228127590247832</v>
      </c>
      <c r="AR90" s="63">
        <f t="shared" si="212"/>
        <v>10.644164400192938</v>
      </c>
      <c r="AS90" s="63">
        <f t="shared" si="213"/>
        <v>2.9334052538682878</v>
      </c>
      <c r="AT90" s="63">
        <f t="shared" si="214"/>
        <v>-3.7754317360248328</v>
      </c>
      <c r="AU90" s="63">
        <f t="shared" si="215"/>
        <v>-8.8593749948997491</v>
      </c>
      <c r="AV90" s="63">
        <f t="shared" si="216"/>
        <v>-7.0744419793466742</v>
      </c>
      <c r="AW90" s="63">
        <f t="shared" si="217"/>
        <v>-7.4165678307402771</v>
      </c>
      <c r="AX90" s="63">
        <f t="shared" si="218"/>
        <v>18.499329281626395</v>
      </c>
      <c r="AY90" s="63">
        <f t="shared" si="219"/>
        <v>6.6890799475679632</v>
      </c>
      <c r="AZ90" s="63">
        <f t="shared" si="220"/>
        <v>4.0448824042164535</v>
      </c>
      <c r="BA90" s="63">
        <f t="shared" si="221"/>
        <v>11.447977331644859</v>
      </c>
      <c r="BB90" s="63">
        <f t="shared" si="222"/>
        <v>7.4425187219775886</v>
      </c>
      <c r="BC90" s="63">
        <f t="shared" si="223"/>
        <v>15.671865366136497</v>
      </c>
      <c r="BD90" s="63">
        <f t="shared" si="224"/>
        <v>15.896791484789311</v>
      </c>
      <c r="BE90" s="63">
        <f t="shared" si="225"/>
        <v>3.4891942032638448</v>
      </c>
      <c r="BF90" s="63">
        <f t="shared" si="226"/>
        <v>1.9341146351105343</v>
      </c>
      <c r="BG90" s="63">
        <f t="shared" si="227"/>
        <v>-9.3908095732477292</v>
      </c>
      <c r="BH90" s="63">
        <f t="shared" si="228"/>
        <v>-8.1583363037320176</v>
      </c>
      <c r="BI90" s="63">
        <f t="shared" si="229"/>
        <v>-3.1247465233446046</v>
      </c>
      <c r="BJ90" s="63">
        <f t="shared" si="230"/>
        <v>-2.333172696627861</v>
      </c>
      <c r="BK90" s="63">
        <f t="shared" si="231"/>
        <v>0.55635843974403276</v>
      </c>
      <c r="BL90" s="63">
        <f t="shared" si="232"/>
        <v>0.15576679153076042</v>
      </c>
      <c r="BM90" s="63">
        <f t="shared" si="233"/>
        <v>-7.7675750609435461</v>
      </c>
      <c r="BN90" s="63">
        <f t="shared" si="234"/>
        <v>-6.0469352966830989</v>
      </c>
      <c r="BO90" s="63">
        <f t="shared" si="235"/>
        <v>-6.5831844294911406</v>
      </c>
      <c r="BP90" s="63">
        <f t="shared" si="236"/>
        <v>-3.6289847036235106</v>
      </c>
      <c r="BQ90" s="63">
        <f t="shared" si="237"/>
        <v>-6.3059650152725633</v>
      </c>
      <c r="BR90" s="63">
        <f t="shared" si="238"/>
        <v>4.22502108278601</v>
      </c>
      <c r="BS90" s="63">
        <f t="shared" si="239"/>
        <v>1.3975738638259227</v>
      </c>
      <c r="BT90" s="63">
        <f t="shared" si="240"/>
        <v>-2.7815155141605534</v>
      </c>
      <c r="BU90" s="63">
        <f t="shared" si="241"/>
        <v>-2.7374871596106591</v>
      </c>
      <c r="BV90" s="63">
        <f t="shared" si="242"/>
        <v>-6.4920211639026855</v>
      </c>
      <c r="BW90" s="63">
        <f t="shared" si="243"/>
        <v>2.9580121655199276</v>
      </c>
      <c r="BX90" s="63">
        <f t="shared" si="244"/>
        <v>10.159003022782116</v>
      </c>
      <c r="BY90" s="63">
        <f t="shared" si="245"/>
        <v>21.456023889928865</v>
      </c>
      <c r="BZ90" s="63">
        <f t="shared" si="246"/>
        <v>19.789521744565359</v>
      </c>
      <c r="CA90" s="63">
        <f t="shared" si="247"/>
        <v>17.540394666697981</v>
      </c>
      <c r="CB90" s="63">
        <f t="shared" si="248"/>
        <v>13.531689227825103</v>
      </c>
      <c r="CC90" s="63">
        <f t="shared" si="249"/>
        <v>9.5493727022856874</v>
      </c>
      <c r="CD90" s="63">
        <f t="shared" si="250"/>
        <v>-4.9746798737718718</v>
      </c>
      <c r="CE90" s="63">
        <f t="shared" si="251"/>
        <v>-8.0493109690613061</v>
      </c>
      <c r="CF90" s="63">
        <f t="shared" si="252"/>
        <v>-5.8660833888517931</v>
      </c>
      <c r="CG90" s="63">
        <f t="shared" si="253"/>
        <v>-12.194779173211046</v>
      </c>
      <c r="CH90" s="63">
        <f t="shared" si="254"/>
        <v>-1.3287517492303915</v>
      </c>
    </row>
    <row r="91" spans="1:86" x14ac:dyDescent="0.2">
      <c r="A91" s="3" t="s">
        <v>5</v>
      </c>
      <c r="B91" s="136"/>
      <c r="C91" s="63"/>
      <c r="D91" s="63"/>
      <c r="E91" s="63"/>
      <c r="F91" s="63">
        <f t="shared" si="174"/>
        <v>-0.44863832169892598</v>
      </c>
      <c r="G91" s="63">
        <f t="shared" si="175"/>
        <v>0.61738264045756863</v>
      </c>
      <c r="H91" s="63">
        <f t="shared" si="176"/>
        <v>1.7089590980618157</v>
      </c>
      <c r="I91" s="63">
        <f t="shared" si="177"/>
        <v>-1.6697120038925799</v>
      </c>
      <c r="J91" s="63">
        <f t="shared" si="178"/>
        <v>1.289612157699118</v>
      </c>
      <c r="K91" s="63">
        <f t="shared" si="179"/>
        <v>9.254304116191987</v>
      </c>
      <c r="L91" s="63">
        <f t="shared" si="180"/>
        <v>4.3552462780356489</v>
      </c>
      <c r="M91" s="63">
        <f t="shared" si="181"/>
        <v>8.7034773579172562</v>
      </c>
      <c r="N91" s="63">
        <f t="shared" si="182"/>
        <v>5.039753633008802</v>
      </c>
      <c r="O91" s="63">
        <f t="shared" si="183"/>
        <v>5.240406489879418</v>
      </c>
      <c r="P91" s="63">
        <f t="shared" si="184"/>
        <v>1.5806410469151271</v>
      </c>
      <c r="Q91" s="63">
        <f t="shared" si="185"/>
        <v>3.0681814298496888</v>
      </c>
      <c r="R91" s="63">
        <f t="shared" si="186"/>
        <v>-10.460422852155297</v>
      </c>
      <c r="S91" s="63">
        <f t="shared" si="187"/>
        <v>-4.3585324733397242</v>
      </c>
      <c r="T91" s="63">
        <f t="shared" si="188"/>
        <v>11.811842774039357</v>
      </c>
      <c r="U91" s="63">
        <f t="shared" si="189"/>
        <v>-7.857771338986451</v>
      </c>
      <c r="V91" s="63">
        <f t="shared" si="190"/>
        <v>13.881985923796925</v>
      </c>
      <c r="W91" s="63">
        <f t="shared" si="191"/>
        <v>10.704649121501777</v>
      </c>
      <c r="X91" s="63">
        <f t="shared" si="192"/>
        <v>2.6490289140917613</v>
      </c>
      <c r="Y91" s="63">
        <f t="shared" si="193"/>
        <v>10.183807567857407</v>
      </c>
      <c r="Z91" s="63">
        <f t="shared" si="194"/>
        <v>1.8633665719409804</v>
      </c>
      <c r="AA91" s="63">
        <f t="shared" si="195"/>
        <v>-0.53533700851235666</v>
      </c>
      <c r="AB91" s="63">
        <f t="shared" si="196"/>
        <v>-0.10579687772692804</v>
      </c>
      <c r="AC91" s="63">
        <f t="shared" si="197"/>
        <v>4.7367085314209341</v>
      </c>
      <c r="AD91" s="63">
        <f t="shared" si="198"/>
        <v>7.1697642346972401</v>
      </c>
      <c r="AE91" s="63">
        <f t="shared" si="199"/>
        <v>10.81434163274551</v>
      </c>
      <c r="AF91" s="63">
        <f t="shared" si="200"/>
        <v>16.135870887737749</v>
      </c>
      <c r="AG91" s="63">
        <f t="shared" si="201"/>
        <v>20.572665408555679</v>
      </c>
      <c r="AH91" s="63">
        <f t="shared" si="202"/>
        <v>-9.9551924202755249</v>
      </c>
      <c r="AI91" s="63">
        <f t="shared" si="203"/>
        <v>-9.1585700660941747</v>
      </c>
      <c r="AJ91" s="63">
        <f t="shared" si="204"/>
        <v>-9.3998476241002926</v>
      </c>
      <c r="AK91" s="63">
        <f t="shared" si="205"/>
        <v>-18.183486187802263</v>
      </c>
      <c r="AL91" s="63">
        <f t="shared" si="206"/>
        <v>17.155302559226481</v>
      </c>
      <c r="AM91" s="63">
        <f t="shared" si="207"/>
        <v>8.713510757715726</v>
      </c>
      <c r="AN91" s="63">
        <f t="shared" si="208"/>
        <v>11.012877337459695</v>
      </c>
      <c r="AO91" s="63">
        <f t="shared" si="209"/>
        <v>10.808256038319355</v>
      </c>
      <c r="AP91" s="63">
        <f t="shared" si="210"/>
        <v>-0.64288582152165297</v>
      </c>
      <c r="AQ91" s="63">
        <f t="shared" si="211"/>
        <v>3.4495118149040001</v>
      </c>
      <c r="AR91" s="63">
        <f t="shared" si="212"/>
        <v>-1.5238533782952508</v>
      </c>
      <c r="AS91" s="63">
        <f t="shared" si="213"/>
        <v>-2.4362100761963643</v>
      </c>
      <c r="AT91" s="63">
        <f t="shared" si="214"/>
        <v>1.054688091678031</v>
      </c>
      <c r="AU91" s="63">
        <f t="shared" si="215"/>
        <v>8.3697996089614541</v>
      </c>
      <c r="AV91" s="63">
        <f t="shared" si="216"/>
        <v>10.41796115668469</v>
      </c>
      <c r="AW91" s="63">
        <f t="shared" si="217"/>
        <v>4.9408346741033906</v>
      </c>
      <c r="AX91" s="63">
        <f t="shared" si="218"/>
        <v>11.542368322089466</v>
      </c>
      <c r="AY91" s="63">
        <f t="shared" si="219"/>
        <v>7.4864076759989571</v>
      </c>
      <c r="AZ91" s="63">
        <f t="shared" si="220"/>
        <v>5.8457376594887753</v>
      </c>
      <c r="BA91" s="63">
        <f t="shared" si="221"/>
        <v>-6.8327991690216123</v>
      </c>
      <c r="BB91" s="63">
        <f t="shared" si="222"/>
        <v>13.041964418549954</v>
      </c>
      <c r="BC91" s="63">
        <f t="shared" si="223"/>
        <v>14.152356365861079</v>
      </c>
      <c r="BD91" s="63">
        <f t="shared" si="224"/>
        <v>17.114355964869571</v>
      </c>
      <c r="BE91" s="63">
        <f t="shared" si="225"/>
        <v>5.5507357452536281</v>
      </c>
      <c r="BF91" s="63">
        <f t="shared" si="226"/>
        <v>56.359445644866526</v>
      </c>
      <c r="BG91" s="63">
        <f t="shared" si="227"/>
        <v>59.488773180229536</v>
      </c>
      <c r="BH91" s="63">
        <f t="shared" si="228"/>
        <v>70.665304205168539</v>
      </c>
      <c r="BI91" s="63">
        <f t="shared" si="229"/>
        <v>80.573861472617239</v>
      </c>
      <c r="BJ91" s="63">
        <f t="shared" si="230"/>
        <v>62.069336755252138</v>
      </c>
      <c r="BK91" s="63">
        <f t="shared" si="231"/>
        <v>52.304999729967072</v>
      </c>
      <c r="BL91" s="63">
        <f t="shared" si="232"/>
        <v>16.861176364702573</v>
      </c>
      <c r="BM91" s="63">
        <f t="shared" si="233"/>
        <v>21.102083351759223</v>
      </c>
      <c r="BN91" s="63">
        <f t="shared" si="234"/>
        <v>12.852455577799565</v>
      </c>
      <c r="BO91" s="63">
        <f t="shared" si="235"/>
        <v>44.20504537291162</v>
      </c>
      <c r="BP91" s="63">
        <f t="shared" si="236"/>
        <v>36.156299483731388</v>
      </c>
      <c r="BQ91" s="63">
        <f t="shared" si="237"/>
        <v>33.229614071670461</v>
      </c>
      <c r="BR91" s="63">
        <f t="shared" si="238"/>
        <v>29.356293115561456</v>
      </c>
      <c r="BS91" s="63">
        <f t="shared" si="239"/>
        <v>25.486542253084764</v>
      </c>
      <c r="BT91" s="63">
        <f t="shared" si="240"/>
        <v>22.518206137306343</v>
      </c>
      <c r="BU91" s="63">
        <f t="shared" si="241"/>
        <v>28.600770674412392</v>
      </c>
      <c r="BV91" s="63">
        <f t="shared" si="242"/>
        <v>10.884753309551831</v>
      </c>
      <c r="BW91" s="63">
        <f t="shared" si="243"/>
        <v>11.396796306560336</v>
      </c>
      <c r="BX91" s="63">
        <f t="shared" si="244"/>
        <v>10.797795225344558</v>
      </c>
      <c r="BY91" s="63">
        <f t="shared" si="245"/>
        <v>10.410335703556244</v>
      </c>
      <c r="BZ91" s="63">
        <f t="shared" si="246"/>
        <v>11.281924641787514</v>
      </c>
      <c r="CA91" s="63">
        <f t="shared" si="247"/>
        <v>9.7260465524472561</v>
      </c>
      <c r="CB91" s="63">
        <f t="shared" si="248"/>
        <v>5.8445357788089405</v>
      </c>
      <c r="CC91" s="63">
        <f t="shared" si="249"/>
        <v>6.5103229369103106</v>
      </c>
      <c r="CD91" s="63">
        <f t="shared" si="250"/>
        <v>3.9333062685634115</v>
      </c>
      <c r="CE91" s="63">
        <f t="shared" si="251"/>
        <v>0.3970284771777281</v>
      </c>
      <c r="CF91" s="63">
        <f t="shared" si="252"/>
        <v>1.4072613806762704</v>
      </c>
      <c r="CG91" s="63">
        <f t="shared" si="253"/>
        <v>2.646717136339702</v>
      </c>
      <c r="CH91" s="63">
        <f t="shared" si="254"/>
        <v>2.5204918211019542</v>
      </c>
    </row>
    <row r="92" spans="1:86" x14ac:dyDescent="0.2">
      <c r="A92" s="68" t="s">
        <v>6</v>
      </c>
      <c r="B92" s="137"/>
      <c r="C92" s="64"/>
      <c r="D92" s="64"/>
      <c r="E92" s="64"/>
      <c r="F92" s="64">
        <f t="shared" si="174"/>
        <v>28.413286233715219</v>
      </c>
      <c r="G92" s="64">
        <f t="shared" si="175"/>
        <v>25.158029611684558</v>
      </c>
      <c r="H92" s="64">
        <f t="shared" si="176"/>
        <v>17.247656560218697</v>
      </c>
      <c r="I92" s="64">
        <f t="shared" si="177"/>
        <v>21.871319757086887</v>
      </c>
      <c r="J92" s="64">
        <f t="shared" si="178"/>
        <v>14.865498550810111</v>
      </c>
      <c r="K92" s="64">
        <f t="shared" si="179"/>
        <v>12.749398385002571</v>
      </c>
      <c r="L92" s="64">
        <f t="shared" si="180"/>
        <v>26.752271717580033</v>
      </c>
      <c r="M92" s="64">
        <f t="shared" si="181"/>
        <v>24.590752092503596</v>
      </c>
      <c r="N92" s="64">
        <f t="shared" si="182"/>
        <v>2.6561923126269242</v>
      </c>
      <c r="O92" s="64">
        <f t="shared" si="183"/>
        <v>1.3577453834164719</v>
      </c>
      <c r="P92" s="64">
        <f t="shared" si="184"/>
        <v>0.33289563294710028</v>
      </c>
      <c r="Q92" s="64">
        <f t="shared" si="185"/>
        <v>-4.2870814675201316</v>
      </c>
      <c r="R92" s="64">
        <f t="shared" si="186"/>
        <v>3.2551458793701968</v>
      </c>
      <c r="S92" s="64">
        <f t="shared" si="187"/>
        <v>2.3389186740383776</v>
      </c>
      <c r="T92" s="64">
        <f t="shared" si="188"/>
        <v>1.5759187415428324</v>
      </c>
      <c r="U92" s="64">
        <f t="shared" si="189"/>
        <v>0.90836532477104637</v>
      </c>
      <c r="V92" s="64">
        <f t="shared" si="190"/>
        <v>4.9581137686460854</v>
      </c>
      <c r="W92" s="64">
        <f t="shared" si="191"/>
        <v>5.8845012658645839</v>
      </c>
      <c r="X92" s="64">
        <f t="shared" si="192"/>
        <v>7.4968685022583665</v>
      </c>
      <c r="Y92" s="64">
        <f t="shared" si="193"/>
        <v>9.9985568475287359</v>
      </c>
      <c r="Z92" s="64">
        <f t="shared" si="194"/>
        <v>9.1242075766633892</v>
      </c>
      <c r="AA92" s="64">
        <f t="shared" si="195"/>
        <v>12.424990300806602</v>
      </c>
      <c r="AB92" s="64">
        <f t="shared" si="196"/>
        <v>11.209936609761767</v>
      </c>
      <c r="AC92" s="64">
        <f t="shared" si="197"/>
        <v>12.125126464431538</v>
      </c>
      <c r="AD92" s="64">
        <f t="shared" si="198"/>
        <v>4.6050301855848144</v>
      </c>
      <c r="AE92" s="64">
        <f t="shared" si="199"/>
        <v>2.8664443564380719</v>
      </c>
      <c r="AF92" s="64">
        <f t="shared" si="200"/>
        <v>2.6999934852738035</v>
      </c>
      <c r="AG92" s="64">
        <f t="shared" si="201"/>
        <v>11.833576086142719</v>
      </c>
      <c r="AH92" s="64">
        <f t="shared" si="202"/>
        <v>13.305858110097143</v>
      </c>
      <c r="AI92" s="64">
        <f t="shared" si="203"/>
        <v>11.247016706443915</v>
      </c>
      <c r="AJ92" s="64">
        <f t="shared" si="204"/>
        <v>8.4033613445378155</v>
      </c>
      <c r="AK92" s="64">
        <f t="shared" si="205"/>
        <v>6.2453430874483535</v>
      </c>
      <c r="AL92" s="64">
        <f t="shared" si="206"/>
        <v>9.8207326578332026</v>
      </c>
      <c r="AM92" s="64">
        <f t="shared" si="207"/>
        <v>31.214802896218824</v>
      </c>
      <c r="AN92" s="64">
        <f t="shared" si="208"/>
        <v>34.585569469290398</v>
      </c>
      <c r="AO92" s="64">
        <f t="shared" si="209"/>
        <v>40.306024864520232</v>
      </c>
      <c r="AP92" s="64">
        <f t="shared" si="210"/>
        <v>28.909392003785189</v>
      </c>
      <c r="AQ92" s="64">
        <f t="shared" si="211"/>
        <v>20.641733088085019</v>
      </c>
      <c r="AR92" s="64">
        <f t="shared" si="212"/>
        <v>28.289765175011077</v>
      </c>
      <c r="AS92" s="64">
        <f t="shared" si="213"/>
        <v>21.620393511155552</v>
      </c>
      <c r="AT92" s="64">
        <f t="shared" si="214"/>
        <v>12.424298036336943</v>
      </c>
      <c r="AU92" s="64">
        <f t="shared" si="215"/>
        <v>14.61968490598001</v>
      </c>
      <c r="AV92" s="64">
        <f t="shared" si="216"/>
        <v>15.109652909687446</v>
      </c>
      <c r="AW92" s="64">
        <f t="shared" si="217"/>
        <v>11.32449093966</v>
      </c>
      <c r="AX92" s="64">
        <f t="shared" si="218"/>
        <v>39.846555664381327</v>
      </c>
      <c r="AY92" s="64">
        <f t="shared" si="219"/>
        <v>28.805793674253621</v>
      </c>
      <c r="AZ92" s="64">
        <f t="shared" si="220"/>
        <v>27.437743774377438</v>
      </c>
      <c r="BA92" s="64">
        <f t="shared" si="221"/>
        <v>27.948382333199088</v>
      </c>
      <c r="BB92" s="64">
        <f t="shared" si="222"/>
        <v>46.842535309910119</v>
      </c>
      <c r="BC92" s="64">
        <f t="shared" si="223"/>
        <v>62.501434308663228</v>
      </c>
      <c r="BD92" s="64">
        <f t="shared" si="224"/>
        <v>74.585050029429084</v>
      </c>
      <c r="BE92" s="64">
        <f t="shared" si="225"/>
        <v>80.675961021417237</v>
      </c>
      <c r="BF92" s="64">
        <f t="shared" si="226"/>
        <v>9.5627980922098565</v>
      </c>
      <c r="BG92" s="64">
        <f t="shared" si="227"/>
        <v>4.0389775455444141</v>
      </c>
      <c r="BH92" s="64">
        <f t="shared" si="228"/>
        <v>-7.2213606634751528</v>
      </c>
      <c r="BI92" s="64">
        <f t="shared" si="229"/>
        <v>-16.244192799070841</v>
      </c>
      <c r="BJ92" s="64">
        <f t="shared" si="230"/>
        <v>-4.5345715736777192</v>
      </c>
      <c r="BK92" s="64">
        <f t="shared" si="231"/>
        <v>-6.0743857743993486</v>
      </c>
      <c r="BL92" s="64">
        <f t="shared" si="232"/>
        <v>-3.2921511627906979</v>
      </c>
      <c r="BM92" s="64">
        <f t="shared" si="233"/>
        <v>-5.863132897679014</v>
      </c>
      <c r="BN92" s="64">
        <f t="shared" si="234"/>
        <v>1.0362517099863229</v>
      </c>
      <c r="BO92" s="64">
        <f t="shared" si="235"/>
        <v>9.4591372208974587</v>
      </c>
      <c r="BP92" s="64">
        <f t="shared" si="236"/>
        <v>8.0709401067107542</v>
      </c>
      <c r="BQ92" s="64">
        <f t="shared" si="237"/>
        <v>19.751972527320781</v>
      </c>
      <c r="BR92" s="64">
        <f t="shared" si="238"/>
        <v>14.604474833293827</v>
      </c>
      <c r="BS92" s="64">
        <f t="shared" si="239"/>
        <v>10.753595347255935</v>
      </c>
      <c r="BT92" s="64">
        <f t="shared" si="240"/>
        <v>6.2304429455531611</v>
      </c>
      <c r="BU92" s="64">
        <f t="shared" si="241"/>
        <v>6.9362117612688357</v>
      </c>
      <c r="BV92" s="64">
        <f t="shared" si="242"/>
        <v>9.4575188108102601</v>
      </c>
      <c r="BW92" s="64">
        <f t="shared" si="243"/>
        <v>15.484880798187525</v>
      </c>
      <c r="BX92" s="64">
        <f t="shared" si="244"/>
        <v>24.140276232244574</v>
      </c>
      <c r="BY92" s="64">
        <f t="shared" si="245"/>
        <v>24.0566383642599</v>
      </c>
      <c r="BZ92" s="64">
        <f t="shared" si="246"/>
        <v>21.497931864871443</v>
      </c>
      <c r="CA92" s="64">
        <f t="shared" si="247"/>
        <v>10.072253238853742</v>
      </c>
      <c r="CB92" s="64">
        <f t="shared" si="248"/>
        <v>-0.716850224968135</v>
      </c>
      <c r="CC92" s="64">
        <f t="shared" si="249"/>
        <v>-3.7310617365800338</v>
      </c>
      <c r="CD92" s="64">
        <f t="shared" si="250"/>
        <v>-2.0384916819826673</v>
      </c>
      <c r="CE92" s="64">
        <f t="shared" si="251"/>
        <v>0.7343011478730519</v>
      </c>
      <c r="CF92" s="64">
        <f t="shared" si="252"/>
        <v>-1.0566701506615297</v>
      </c>
      <c r="CG92" s="64">
        <f t="shared" si="253"/>
        <v>7.4646632473701846E-2</v>
      </c>
      <c r="CH92" s="64">
        <f t="shared" si="254"/>
        <v>-0.33895775582224652</v>
      </c>
    </row>
    <row r="93" spans="1:86" x14ac:dyDescent="0.2">
      <c r="A93" s="2" t="s">
        <v>7</v>
      </c>
      <c r="B93" s="140"/>
      <c r="C93" s="62"/>
      <c r="D93" s="62"/>
      <c r="E93" s="62"/>
      <c r="F93" s="62">
        <f t="shared" si="174"/>
        <v>14.627163923156717</v>
      </c>
      <c r="G93" s="62">
        <f t="shared" si="175"/>
        <v>14.505792400193677</v>
      </c>
      <c r="H93" s="62">
        <f t="shared" si="176"/>
        <v>13.709653903599348</v>
      </c>
      <c r="I93" s="62">
        <f t="shared" si="177"/>
        <v>13.824187086609976</v>
      </c>
      <c r="J93" s="62">
        <f t="shared" si="178"/>
        <v>11.213687231873063</v>
      </c>
      <c r="K93" s="62">
        <f t="shared" si="179"/>
        <v>14.590143783356574</v>
      </c>
      <c r="L93" s="62">
        <f t="shared" si="180"/>
        <v>14.21977699247155</v>
      </c>
      <c r="M93" s="62">
        <f t="shared" si="181"/>
        <v>10.93667402491193</v>
      </c>
      <c r="N93" s="62">
        <f t="shared" si="182"/>
        <v>8.9617169040211309</v>
      </c>
      <c r="O93" s="62">
        <f t="shared" si="183"/>
        <v>10.667000210168274</v>
      </c>
      <c r="P93" s="62">
        <f t="shared" si="184"/>
        <v>6.1267530696956083</v>
      </c>
      <c r="Q93" s="62">
        <f t="shared" si="185"/>
        <v>6.5858002846497232</v>
      </c>
      <c r="R93" s="62">
        <f t="shared" si="186"/>
        <v>11.88645681327443</v>
      </c>
      <c r="S93" s="62">
        <f t="shared" si="187"/>
        <v>8.385074651873639</v>
      </c>
      <c r="T93" s="62">
        <f t="shared" si="188"/>
        <v>15.587002581145889</v>
      </c>
      <c r="U93" s="62">
        <f t="shared" si="189"/>
        <v>20.076196226850929</v>
      </c>
      <c r="V93" s="62">
        <f t="shared" si="190"/>
        <v>15.093482150791793</v>
      </c>
      <c r="W93" s="62">
        <f t="shared" si="191"/>
        <v>17.207861921921744</v>
      </c>
      <c r="X93" s="62">
        <f t="shared" si="192"/>
        <v>18.261525873556529</v>
      </c>
      <c r="Y93" s="62">
        <f t="shared" si="193"/>
        <v>16.88031915504633</v>
      </c>
      <c r="Z93" s="62">
        <f t="shared" si="194"/>
        <v>16.508531703621067</v>
      </c>
      <c r="AA93" s="62">
        <f t="shared" si="195"/>
        <v>13.83477979593532</v>
      </c>
      <c r="AB93" s="62">
        <f t="shared" si="196"/>
        <v>7.8563645155898101</v>
      </c>
      <c r="AC93" s="62">
        <f t="shared" si="197"/>
        <v>10.034175249071328</v>
      </c>
      <c r="AD93" s="62">
        <f t="shared" si="198"/>
        <v>19.912110906034915</v>
      </c>
      <c r="AE93" s="62">
        <f t="shared" si="199"/>
        <v>20.10635636527601</v>
      </c>
      <c r="AF93" s="62">
        <f t="shared" si="200"/>
        <v>22.32006222218844</v>
      </c>
      <c r="AG93" s="62">
        <f t="shared" si="201"/>
        <v>24.898805875534372</v>
      </c>
      <c r="AH93" s="62">
        <f t="shared" si="202"/>
        <v>17.844406563727393</v>
      </c>
      <c r="AI93" s="62">
        <f t="shared" si="203"/>
        <v>15.757773100266077</v>
      </c>
      <c r="AJ93" s="62">
        <f t="shared" si="204"/>
        <v>12.078114824111339</v>
      </c>
      <c r="AK93" s="62">
        <f t="shared" si="205"/>
        <v>7.616143257793075</v>
      </c>
      <c r="AL93" s="62">
        <f t="shared" si="206"/>
        <v>10.54465224444068</v>
      </c>
      <c r="AM93" s="62">
        <f t="shared" si="207"/>
        <v>9.5045093890347925</v>
      </c>
      <c r="AN93" s="62">
        <f t="shared" si="208"/>
        <v>13.114025030224457</v>
      </c>
      <c r="AO93" s="62">
        <f t="shared" si="209"/>
        <v>11.895504152963072</v>
      </c>
      <c r="AP93" s="62">
        <f t="shared" si="210"/>
        <v>9.9950061186442216</v>
      </c>
      <c r="AQ93" s="62">
        <f t="shared" si="211"/>
        <v>11.695449966970296</v>
      </c>
      <c r="AR93" s="62">
        <f t="shared" si="212"/>
        <v>9.9574993543160986</v>
      </c>
      <c r="AS93" s="62">
        <f t="shared" si="213"/>
        <v>11.850446474342375</v>
      </c>
      <c r="AT93" s="62">
        <f t="shared" si="214"/>
        <v>13.033174237786426</v>
      </c>
      <c r="AU93" s="62">
        <f t="shared" si="215"/>
        <v>15.428727634496905</v>
      </c>
      <c r="AV93" s="62">
        <f t="shared" si="216"/>
        <v>18.606192176459118</v>
      </c>
      <c r="AW93" s="62">
        <f t="shared" si="217"/>
        <v>17.07272820403416</v>
      </c>
      <c r="AX93" s="62">
        <f t="shared" si="218"/>
        <v>16.000670384426201</v>
      </c>
      <c r="AY93" s="62">
        <f t="shared" si="219"/>
        <v>14.805812498676248</v>
      </c>
      <c r="AZ93" s="62">
        <f t="shared" si="220"/>
        <v>14.22896515145538</v>
      </c>
      <c r="BA93" s="62">
        <f t="shared" si="221"/>
        <v>14.533289962253487</v>
      </c>
      <c r="BB93" s="62">
        <f t="shared" si="222"/>
        <v>8.5515320172709277</v>
      </c>
      <c r="BC93" s="62">
        <f t="shared" si="223"/>
        <v>9.2731816077608507</v>
      </c>
      <c r="BD93" s="62">
        <f t="shared" si="224"/>
        <v>7.1060798242249898</v>
      </c>
      <c r="BE93" s="62">
        <f t="shared" si="225"/>
        <v>6.6805432379395056</v>
      </c>
      <c r="BF93" s="62">
        <f t="shared" si="226"/>
        <v>9.4978807683952855</v>
      </c>
      <c r="BG93" s="62">
        <f t="shared" si="227"/>
        <v>9.2495218025543178</v>
      </c>
      <c r="BH93" s="62">
        <f t="shared" si="228"/>
        <v>5.2117618491458826</v>
      </c>
      <c r="BI93" s="62">
        <f t="shared" si="229"/>
        <v>7.6620273572353392</v>
      </c>
      <c r="BJ93" s="62">
        <f t="shared" si="230"/>
        <v>6.4149546151868648</v>
      </c>
      <c r="BK93" s="62">
        <f t="shared" si="231"/>
        <v>9.5377476338087153</v>
      </c>
      <c r="BL93" s="62">
        <f t="shared" si="232"/>
        <v>9.0934834669682374</v>
      </c>
      <c r="BM93" s="62">
        <f t="shared" si="233"/>
        <v>10.842304906521884</v>
      </c>
      <c r="BN93" s="62">
        <f t="shared" si="234"/>
        <v>7.6838848573752454</v>
      </c>
      <c r="BO93" s="62">
        <f t="shared" si="235"/>
        <v>8.0564900499153946</v>
      </c>
      <c r="BP93" s="62">
        <f t="shared" si="236"/>
        <v>9.6797486083543376</v>
      </c>
      <c r="BQ93" s="62">
        <f t="shared" si="237"/>
        <v>9.1574381240859601</v>
      </c>
      <c r="BR93" s="62">
        <f t="shared" si="238"/>
        <v>8.4542080437208877</v>
      </c>
      <c r="BS93" s="62">
        <f t="shared" si="239"/>
        <v>8.0707874139743243</v>
      </c>
      <c r="BT93" s="62">
        <f t="shared" si="240"/>
        <v>8.3631763311293827</v>
      </c>
      <c r="BU93" s="62">
        <f t="shared" si="241"/>
        <v>7.9349763489638496</v>
      </c>
      <c r="BV93" s="62">
        <f t="shared" si="242"/>
        <v>9.2556324400857353</v>
      </c>
      <c r="BW93" s="62">
        <f t="shared" si="243"/>
        <v>8.1714293235680344</v>
      </c>
      <c r="BX93" s="62">
        <f t="shared" si="244"/>
        <v>7.9371022539215037</v>
      </c>
      <c r="BY93" s="62">
        <f t="shared" si="245"/>
        <v>5.3431332324867515</v>
      </c>
      <c r="BZ93" s="62">
        <f t="shared" si="246"/>
        <v>8.5418956376501054</v>
      </c>
      <c r="CA93" s="62">
        <f t="shared" si="247"/>
        <v>4.8839578138632058</v>
      </c>
      <c r="CB93" s="62">
        <f t="shared" si="248"/>
        <v>6.3461819854086166</v>
      </c>
      <c r="CC93" s="62">
        <f t="shared" si="249"/>
        <v>5.9753809303802159</v>
      </c>
      <c r="CD93" s="62">
        <f t="shared" si="250"/>
        <v>5.0879757762588689</v>
      </c>
      <c r="CE93" s="62">
        <f t="shared" si="251"/>
        <v>5.3225312503307931</v>
      </c>
      <c r="CF93" s="62">
        <f t="shared" si="252"/>
        <v>4.9966549572264967</v>
      </c>
      <c r="CG93" s="62">
        <f t="shared" si="253"/>
        <v>4.2861899967798687</v>
      </c>
      <c r="CH93" s="62">
        <f t="shared" si="254"/>
        <v>5.3137962476274305</v>
      </c>
    </row>
    <row r="94" spans="1:86" x14ac:dyDescent="0.2">
      <c r="A94" s="3" t="s">
        <v>8</v>
      </c>
      <c r="B94" s="136"/>
      <c r="C94" s="63"/>
      <c r="D94" s="63"/>
      <c r="E94" s="63"/>
      <c r="F94" s="63">
        <f t="shared" si="174"/>
        <v>11.734288821939808</v>
      </c>
      <c r="G94" s="63">
        <f t="shared" si="175"/>
        <v>13.108937722084226</v>
      </c>
      <c r="H94" s="63">
        <f t="shared" si="176"/>
        <v>11.557621238629908</v>
      </c>
      <c r="I94" s="63">
        <f t="shared" si="177"/>
        <v>13.865942869626583</v>
      </c>
      <c r="J94" s="63">
        <f t="shared" si="178"/>
        <v>7.5987541115206207</v>
      </c>
      <c r="K94" s="63">
        <f t="shared" si="179"/>
        <v>10.945518796731115</v>
      </c>
      <c r="L94" s="63">
        <f t="shared" si="180"/>
        <v>7.615030287813636</v>
      </c>
      <c r="M94" s="63">
        <f t="shared" si="181"/>
        <v>1.083788940314065</v>
      </c>
      <c r="N94" s="63">
        <f t="shared" si="182"/>
        <v>3.7030932424773266</v>
      </c>
      <c r="O94" s="63">
        <f t="shared" si="183"/>
        <v>9.2731772986727545</v>
      </c>
      <c r="P94" s="63">
        <f t="shared" si="184"/>
        <v>2.6957433697077637</v>
      </c>
      <c r="Q94" s="63">
        <f t="shared" si="185"/>
        <v>-3.4163840320423611</v>
      </c>
      <c r="R94" s="63">
        <f t="shared" si="186"/>
        <v>3.6014656535289937</v>
      </c>
      <c r="S94" s="63">
        <f t="shared" si="187"/>
        <v>-3.1936439410764033</v>
      </c>
      <c r="T94" s="63">
        <f t="shared" si="188"/>
        <v>9.0566235307020158</v>
      </c>
      <c r="U94" s="63">
        <f t="shared" si="189"/>
        <v>24.865753092305816</v>
      </c>
      <c r="V94" s="63">
        <f t="shared" si="190"/>
        <v>25.568073323058808</v>
      </c>
      <c r="W94" s="63">
        <f t="shared" si="191"/>
        <v>27.132502766823031</v>
      </c>
      <c r="X94" s="63">
        <f t="shared" si="192"/>
        <v>28.208059544173647</v>
      </c>
      <c r="Y94" s="63">
        <f t="shared" si="193"/>
        <v>21.399653053481096</v>
      </c>
      <c r="Z94" s="63">
        <f t="shared" si="194"/>
        <v>17.027540832802028</v>
      </c>
      <c r="AA94" s="63">
        <f t="shared" si="195"/>
        <v>13.835084485451333</v>
      </c>
      <c r="AB94" s="63">
        <f t="shared" si="196"/>
        <v>6.9497994847731022</v>
      </c>
      <c r="AC94" s="63">
        <f t="shared" si="197"/>
        <v>9.2416801184748589</v>
      </c>
      <c r="AD94" s="63">
        <f t="shared" si="198"/>
        <v>15.259170471672537</v>
      </c>
      <c r="AE94" s="63">
        <f t="shared" si="199"/>
        <v>18.591648930077966</v>
      </c>
      <c r="AF94" s="63">
        <f t="shared" si="200"/>
        <v>20.241009925488303</v>
      </c>
      <c r="AG94" s="63">
        <f t="shared" si="201"/>
        <v>22.438766121205461</v>
      </c>
      <c r="AH94" s="63">
        <f t="shared" si="202"/>
        <v>14.608861685521843</v>
      </c>
      <c r="AI94" s="63">
        <f t="shared" si="203"/>
        <v>10.55014416750514</v>
      </c>
      <c r="AJ94" s="63">
        <f t="shared" si="204"/>
        <v>11.348601812890307</v>
      </c>
      <c r="AK94" s="63">
        <f t="shared" si="205"/>
        <v>8.1655974752066296</v>
      </c>
      <c r="AL94" s="63">
        <f t="shared" si="206"/>
        <v>11.134903233112388</v>
      </c>
      <c r="AM94" s="63">
        <f t="shared" si="207"/>
        <v>9.1013943107767901</v>
      </c>
      <c r="AN94" s="63">
        <f t="shared" si="208"/>
        <v>16.334308189961369</v>
      </c>
      <c r="AO94" s="63">
        <f t="shared" si="209"/>
        <v>12.147790557117569</v>
      </c>
      <c r="AP94" s="63">
        <f t="shared" si="210"/>
        <v>7.6783701322584026</v>
      </c>
      <c r="AQ94" s="63">
        <f t="shared" si="211"/>
        <v>9.4927823957028217</v>
      </c>
      <c r="AR94" s="63">
        <f t="shared" si="212"/>
        <v>5.1163081985734769</v>
      </c>
      <c r="AS94" s="63">
        <f t="shared" si="213"/>
        <v>8.1598768167468325</v>
      </c>
      <c r="AT94" s="63">
        <f t="shared" si="214"/>
        <v>9.8504181057428575</v>
      </c>
      <c r="AU94" s="63">
        <f t="shared" si="215"/>
        <v>10.71096028179954</v>
      </c>
      <c r="AV94" s="63">
        <f t="shared" si="216"/>
        <v>10.936038756757913</v>
      </c>
      <c r="AW94" s="63">
        <f t="shared" si="217"/>
        <v>9.360151239324928</v>
      </c>
      <c r="AX94" s="63">
        <f t="shared" si="218"/>
        <v>14.573286541216138</v>
      </c>
      <c r="AY94" s="63">
        <f t="shared" si="219"/>
        <v>14.721015515638443</v>
      </c>
      <c r="AZ94" s="63">
        <f t="shared" si="220"/>
        <v>12.889875519475721</v>
      </c>
      <c r="BA94" s="63">
        <f t="shared" si="221"/>
        <v>13.695073591977511</v>
      </c>
      <c r="BB94" s="63">
        <f t="shared" si="222"/>
        <v>19.058692494034883</v>
      </c>
      <c r="BC94" s="63">
        <f t="shared" si="223"/>
        <v>20.746914412306857</v>
      </c>
      <c r="BD94" s="63">
        <f t="shared" si="224"/>
        <v>17.234994928960639</v>
      </c>
      <c r="BE94" s="63">
        <f t="shared" si="225"/>
        <v>14.602065864375339</v>
      </c>
      <c r="BF94" s="63">
        <f t="shared" si="226"/>
        <v>9.245898618843313</v>
      </c>
      <c r="BG94" s="63">
        <f t="shared" si="227"/>
        <v>9.2615028500024401</v>
      </c>
      <c r="BH94" s="63">
        <f t="shared" si="228"/>
        <v>3.9241995686393012</v>
      </c>
      <c r="BI94" s="63">
        <f t="shared" si="229"/>
        <v>6.9621334848626093</v>
      </c>
      <c r="BJ94" s="63">
        <f t="shared" si="230"/>
        <v>14.411897919522684</v>
      </c>
      <c r="BK94" s="63">
        <f t="shared" si="231"/>
        <v>24.319785390035147</v>
      </c>
      <c r="BL94" s="63">
        <f t="shared" si="232"/>
        <v>20.022545489939983</v>
      </c>
      <c r="BM94" s="63">
        <f t="shared" si="233"/>
        <v>26.059742635936761</v>
      </c>
      <c r="BN94" s="63">
        <f t="shared" si="234"/>
        <v>6.5691345332644371</v>
      </c>
      <c r="BO94" s="63">
        <f t="shared" si="235"/>
        <v>6.4731320106464096</v>
      </c>
      <c r="BP94" s="63">
        <f t="shared" si="236"/>
        <v>10.210564214098172</v>
      </c>
      <c r="BQ94" s="63">
        <f t="shared" si="237"/>
        <v>10.132977550362652</v>
      </c>
      <c r="BR94" s="63">
        <f t="shared" si="238"/>
        <v>8.7722540849459403</v>
      </c>
      <c r="BS94" s="63">
        <f t="shared" si="239"/>
        <v>7.5777411870241353</v>
      </c>
      <c r="BT94" s="63">
        <f t="shared" si="240"/>
        <v>7.3618079595692336</v>
      </c>
      <c r="BU94" s="63">
        <f t="shared" si="241"/>
        <v>5.4585507487127209</v>
      </c>
      <c r="BV94" s="63">
        <f t="shared" si="242"/>
        <v>11.40776483394087</v>
      </c>
      <c r="BW94" s="63">
        <f t="shared" si="243"/>
        <v>8.23158720223228</v>
      </c>
      <c r="BX94" s="63">
        <f t="shared" si="244"/>
        <v>10.907664125603626</v>
      </c>
      <c r="BY94" s="63">
        <f t="shared" si="245"/>
        <v>6.2743234170966886</v>
      </c>
      <c r="BZ94" s="63">
        <f t="shared" si="246"/>
        <v>9.8922811340538708</v>
      </c>
      <c r="CA94" s="63">
        <f t="shared" si="247"/>
        <v>7.5122328803354383</v>
      </c>
      <c r="CB94" s="63">
        <f t="shared" si="248"/>
        <v>4.2154231487641223</v>
      </c>
      <c r="CC94" s="63">
        <f t="shared" si="249"/>
        <v>3.0091038459682156</v>
      </c>
      <c r="CD94" s="63">
        <f t="shared" si="250"/>
        <v>3.9532506813569444</v>
      </c>
      <c r="CE94" s="63">
        <f t="shared" si="251"/>
        <v>6.0866870317484958</v>
      </c>
      <c r="CF94" s="63">
        <f t="shared" si="252"/>
        <v>5.869957731762379</v>
      </c>
      <c r="CG94" s="63">
        <f t="shared" si="253"/>
        <v>6.23255701951906</v>
      </c>
      <c r="CH94" s="63">
        <f t="shared" si="254"/>
        <v>8.3265595292076391</v>
      </c>
    </row>
    <row r="95" spans="1:86" x14ac:dyDescent="0.2">
      <c r="A95" s="3" t="s">
        <v>9</v>
      </c>
      <c r="B95" s="136"/>
      <c r="C95" s="63"/>
      <c r="D95" s="63"/>
      <c r="E95" s="63"/>
      <c r="F95" s="63">
        <f t="shared" si="174"/>
        <v>27.672480106545905</v>
      </c>
      <c r="G95" s="63">
        <f t="shared" si="175"/>
        <v>18.782215357818689</v>
      </c>
      <c r="H95" s="63">
        <f t="shared" si="176"/>
        <v>16.157018951386277</v>
      </c>
      <c r="I95" s="63">
        <f t="shared" si="177"/>
        <v>14.03607426056378</v>
      </c>
      <c r="J95" s="63">
        <f t="shared" si="178"/>
        <v>9.6416659889853769</v>
      </c>
      <c r="K95" s="63">
        <f t="shared" si="179"/>
        <v>18.233555833261651</v>
      </c>
      <c r="L95" s="63">
        <f t="shared" si="180"/>
        <v>17.365961877225732</v>
      </c>
      <c r="M95" s="63">
        <f t="shared" si="181"/>
        <v>12.28258440335712</v>
      </c>
      <c r="N95" s="63">
        <f t="shared" si="182"/>
        <v>9.7412615427925857</v>
      </c>
      <c r="O95" s="63">
        <f t="shared" si="183"/>
        <v>12.506483410526501</v>
      </c>
      <c r="P95" s="63">
        <f t="shared" si="184"/>
        <v>9.1267623978838444</v>
      </c>
      <c r="Q95" s="63">
        <f t="shared" si="185"/>
        <v>14.798192506248519</v>
      </c>
      <c r="R95" s="63">
        <f t="shared" si="186"/>
        <v>13.815462649897084</v>
      </c>
      <c r="S95" s="63">
        <f t="shared" si="187"/>
        <v>13.622730802013491</v>
      </c>
      <c r="T95" s="63">
        <f t="shared" si="188"/>
        <v>14.826621688791649</v>
      </c>
      <c r="U95" s="63">
        <f t="shared" si="189"/>
        <v>16.261390750516398</v>
      </c>
      <c r="V95" s="63">
        <f t="shared" si="190"/>
        <v>18.282143268941763</v>
      </c>
      <c r="W95" s="63">
        <f t="shared" si="191"/>
        <v>20.131301915140082</v>
      </c>
      <c r="X95" s="63">
        <f t="shared" si="192"/>
        <v>21.249883909254645</v>
      </c>
      <c r="Y95" s="63">
        <f t="shared" si="193"/>
        <v>22.023888062935352</v>
      </c>
      <c r="Z95" s="63">
        <f t="shared" si="194"/>
        <v>17.895436177268596</v>
      </c>
      <c r="AA95" s="63">
        <f t="shared" si="195"/>
        <v>14.123460871114036</v>
      </c>
      <c r="AB95" s="63">
        <f t="shared" si="196"/>
        <v>7.8689779428344862</v>
      </c>
      <c r="AC95" s="63">
        <f t="shared" si="197"/>
        <v>11.731739103065905</v>
      </c>
      <c r="AD95" s="63">
        <f t="shared" si="198"/>
        <v>16.818981062229152</v>
      </c>
      <c r="AE95" s="63">
        <f t="shared" si="199"/>
        <v>14.366387482387713</v>
      </c>
      <c r="AF95" s="63">
        <f t="shared" si="200"/>
        <v>15.621079407298822</v>
      </c>
      <c r="AG95" s="63">
        <f t="shared" si="201"/>
        <v>17.516068823956203</v>
      </c>
      <c r="AH95" s="63">
        <f t="shared" si="202"/>
        <v>23.752824332311288</v>
      </c>
      <c r="AI95" s="63">
        <f t="shared" si="203"/>
        <v>22.188153832835308</v>
      </c>
      <c r="AJ95" s="63">
        <f t="shared" si="204"/>
        <v>21.849653251115594</v>
      </c>
      <c r="AK95" s="63">
        <f t="shared" si="205"/>
        <v>20.376811392919752</v>
      </c>
      <c r="AL95" s="63">
        <f t="shared" si="206"/>
        <v>17.489281499562338</v>
      </c>
      <c r="AM95" s="63">
        <f t="shared" si="207"/>
        <v>16.872185911580502</v>
      </c>
      <c r="AN95" s="63">
        <f t="shared" si="208"/>
        <v>15.607449778088256</v>
      </c>
      <c r="AO95" s="63">
        <f t="shared" si="209"/>
        <v>8.5571276251345854</v>
      </c>
      <c r="AP95" s="63">
        <f t="shared" si="210"/>
        <v>10.357609267526991</v>
      </c>
      <c r="AQ95" s="63">
        <f t="shared" si="211"/>
        <v>7.462910000262629</v>
      </c>
      <c r="AR95" s="63">
        <f t="shared" si="212"/>
        <v>10.807911129520118</v>
      </c>
      <c r="AS95" s="63">
        <f t="shared" si="213"/>
        <v>17.352618096395524</v>
      </c>
      <c r="AT95" s="63">
        <f t="shared" si="214"/>
        <v>21.933190635133311</v>
      </c>
      <c r="AU95" s="63">
        <f t="shared" si="215"/>
        <v>33.159716535303332</v>
      </c>
      <c r="AV95" s="63">
        <f t="shared" si="216"/>
        <v>33.31228822813506</v>
      </c>
      <c r="AW95" s="63">
        <f t="shared" si="217"/>
        <v>27.811347366145771</v>
      </c>
      <c r="AX95" s="63">
        <f t="shared" si="218"/>
        <v>5.8807185403787336</v>
      </c>
      <c r="AY95" s="63">
        <f t="shared" si="219"/>
        <v>7.5249199042533546</v>
      </c>
      <c r="AZ95" s="63">
        <f t="shared" si="220"/>
        <v>8.0183436715509071</v>
      </c>
      <c r="BA95" s="63">
        <f t="shared" si="221"/>
        <v>6.6444054931644958</v>
      </c>
      <c r="BB95" s="63">
        <f t="shared" si="222"/>
        <v>3.2671699475891027</v>
      </c>
      <c r="BC95" s="63">
        <f t="shared" si="223"/>
        <v>5.3115500333032157</v>
      </c>
      <c r="BD95" s="63">
        <f t="shared" si="224"/>
        <v>1.7956736302999696</v>
      </c>
      <c r="BE95" s="63">
        <f t="shared" si="225"/>
        <v>5.9343638795706006</v>
      </c>
      <c r="BF95" s="63">
        <f t="shared" si="226"/>
        <v>0.93779778285450055</v>
      </c>
      <c r="BG95" s="63">
        <f t="shared" si="227"/>
        <v>-0.40340457801690593</v>
      </c>
      <c r="BH95" s="63">
        <f t="shared" si="228"/>
        <v>-0.89444428134449749</v>
      </c>
      <c r="BI95" s="63">
        <f t="shared" si="229"/>
        <v>-2.5076060568948444</v>
      </c>
      <c r="BJ95" s="63">
        <f t="shared" si="230"/>
        <v>-3.5732821210233392</v>
      </c>
      <c r="BK95" s="63">
        <f t="shared" si="231"/>
        <v>-0.39456611258938462</v>
      </c>
      <c r="BL95" s="63">
        <f t="shared" si="232"/>
        <v>0.34839364188095129</v>
      </c>
      <c r="BM95" s="63">
        <f t="shared" si="233"/>
        <v>3.4290419115447834</v>
      </c>
      <c r="BN95" s="63">
        <f t="shared" si="234"/>
        <v>15.288807423175047</v>
      </c>
      <c r="BO95" s="63">
        <f t="shared" si="235"/>
        <v>14.000441326520294</v>
      </c>
      <c r="BP95" s="63">
        <f t="shared" si="236"/>
        <v>14.774752426182092</v>
      </c>
      <c r="BQ95" s="63">
        <f t="shared" si="237"/>
        <v>7.9911170825106144</v>
      </c>
      <c r="BR95" s="63">
        <f t="shared" si="238"/>
        <v>17.524529884082074</v>
      </c>
      <c r="BS95" s="63">
        <f t="shared" si="239"/>
        <v>14.312828454600247</v>
      </c>
      <c r="BT95" s="63">
        <f t="shared" si="240"/>
        <v>13.517870324973325</v>
      </c>
      <c r="BU95" s="63">
        <f t="shared" si="241"/>
        <v>11.974962245758141</v>
      </c>
      <c r="BV95" s="63">
        <f t="shared" si="242"/>
        <v>13.605964002242432</v>
      </c>
      <c r="BW95" s="63">
        <f t="shared" si="243"/>
        <v>9.8605711069515998</v>
      </c>
      <c r="BX95" s="63">
        <f t="shared" si="244"/>
        <v>12.147289406053401</v>
      </c>
      <c r="BY95" s="63">
        <f t="shared" si="245"/>
        <v>13.077125558723251</v>
      </c>
      <c r="BZ95" s="63">
        <f t="shared" si="246"/>
        <v>9.0581390725142477</v>
      </c>
      <c r="CA95" s="63">
        <f t="shared" si="247"/>
        <v>10.631996027823005</v>
      </c>
      <c r="CB95" s="63">
        <f t="shared" si="248"/>
        <v>9.3125107542774845</v>
      </c>
      <c r="CC95" s="63">
        <f t="shared" si="249"/>
        <v>9.600411706757388</v>
      </c>
      <c r="CD95" s="63">
        <f t="shared" si="250"/>
        <v>6.8161946470700077</v>
      </c>
      <c r="CE95" s="63">
        <f t="shared" si="251"/>
        <v>3.5079244991638241</v>
      </c>
      <c r="CF95" s="63">
        <f t="shared" si="252"/>
        <v>1.6423620519385604</v>
      </c>
      <c r="CG95" s="63">
        <f t="shared" si="253"/>
        <v>3.4066354772226739</v>
      </c>
      <c r="CH95" s="63">
        <f t="shared" si="254"/>
        <v>2.5941502555520719</v>
      </c>
    </row>
    <row r="96" spans="1:86" x14ac:dyDescent="0.2">
      <c r="A96" s="3" t="s">
        <v>10</v>
      </c>
      <c r="B96" s="136"/>
      <c r="C96" s="63"/>
      <c r="D96" s="63"/>
      <c r="E96" s="63"/>
      <c r="F96" s="63">
        <f t="shared" si="174"/>
        <v>12.395699991021122</v>
      </c>
      <c r="G96" s="63">
        <f t="shared" si="175"/>
        <v>14.639827117016171</v>
      </c>
      <c r="H96" s="63">
        <f t="shared" si="176"/>
        <v>14.479889042995845</v>
      </c>
      <c r="I96" s="63">
        <f t="shared" si="177"/>
        <v>14.061344998901831</v>
      </c>
      <c r="J96" s="63">
        <f t="shared" si="178"/>
        <v>14.585262741161253</v>
      </c>
      <c r="K96" s="63">
        <f t="shared" si="179"/>
        <v>17.287458720528377</v>
      </c>
      <c r="L96" s="63">
        <f t="shared" si="180"/>
        <v>18.69787039280618</v>
      </c>
      <c r="M96" s="63">
        <f t="shared" si="181"/>
        <v>19.296216261730351</v>
      </c>
      <c r="N96" s="63">
        <f t="shared" si="182"/>
        <v>10.85253143470589</v>
      </c>
      <c r="O96" s="63">
        <f t="shared" si="183"/>
        <v>9.9111862469641405</v>
      </c>
      <c r="P96" s="63">
        <f t="shared" si="184"/>
        <v>3.1698003649523283</v>
      </c>
      <c r="Q96" s="63">
        <f t="shared" si="185"/>
        <v>6.3867662985624545</v>
      </c>
      <c r="R96" s="63">
        <f t="shared" si="186"/>
        <v>14.992486308384164</v>
      </c>
      <c r="S96" s="63">
        <f t="shared" si="187"/>
        <v>11.301437376111597</v>
      </c>
      <c r="T96" s="63">
        <f t="shared" si="188"/>
        <v>21.862925397022558</v>
      </c>
      <c r="U96" s="63">
        <f t="shared" si="189"/>
        <v>22.453478754314425</v>
      </c>
      <c r="V96" s="63">
        <f t="shared" si="190"/>
        <v>7.6620945910953724</v>
      </c>
      <c r="W96" s="63">
        <f t="shared" si="191"/>
        <v>10.223532571777822</v>
      </c>
      <c r="X96" s="63">
        <f t="shared" si="192"/>
        <v>11.762559557206497</v>
      </c>
      <c r="Y96" s="63">
        <f t="shared" si="193"/>
        <v>10.911427640104346</v>
      </c>
      <c r="Z96" s="63">
        <f t="shared" si="194"/>
        <v>15.706894311676997</v>
      </c>
      <c r="AA96" s="63">
        <f t="shared" si="195"/>
        <v>14.943305101768283</v>
      </c>
      <c r="AB96" s="63">
        <f t="shared" si="196"/>
        <v>8.7086535687118012</v>
      </c>
      <c r="AC96" s="63">
        <f t="shared" si="197"/>
        <v>10.093862312851956</v>
      </c>
      <c r="AD96" s="63">
        <f t="shared" si="198"/>
        <v>26.265112482287744</v>
      </c>
      <c r="AE96" s="63">
        <f t="shared" si="199"/>
        <v>25.3448759260895</v>
      </c>
      <c r="AF96" s="63">
        <f t="shared" si="200"/>
        <v>28.948193904881396</v>
      </c>
      <c r="AG96" s="63">
        <f t="shared" si="201"/>
        <v>33.933133812024444</v>
      </c>
      <c r="AH96" s="63">
        <f t="shared" si="202"/>
        <v>19.875499647669525</v>
      </c>
      <c r="AI96" s="63">
        <f t="shared" si="203"/>
        <v>18.339149011273474</v>
      </c>
      <c r="AJ96" s="63">
        <f t="shared" si="204"/>
        <v>9.6759845693229014</v>
      </c>
      <c r="AK96" s="63">
        <f t="shared" si="205"/>
        <v>1.5164286102210458</v>
      </c>
      <c r="AL96" s="63">
        <f t="shared" si="206"/>
        <v>9.4485666511453008</v>
      </c>
      <c r="AM96" s="63">
        <f t="shared" si="207"/>
        <v>7.306452151636404</v>
      </c>
      <c r="AN96" s="63">
        <f t="shared" si="208"/>
        <v>11.756422085174568</v>
      </c>
      <c r="AO96" s="63">
        <f t="shared" si="209"/>
        <v>14.865382496033099</v>
      </c>
      <c r="AP96" s="63">
        <f t="shared" si="210"/>
        <v>11.764416164961217</v>
      </c>
      <c r="AQ96" s="63">
        <f t="shared" si="211"/>
        <v>16.591744303608095</v>
      </c>
      <c r="AR96" s="63">
        <f t="shared" si="212"/>
        <v>12.801631909131682</v>
      </c>
      <c r="AS96" s="63">
        <f t="shared" si="213"/>
        <v>11.662790876391242</v>
      </c>
      <c r="AT96" s="63">
        <f t="shared" si="214"/>
        <v>10.28681747597264</v>
      </c>
      <c r="AU96" s="63">
        <f t="shared" si="215"/>
        <v>9.4270783749663689</v>
      </c>
      <c r="AV96" s="63">
        <f t="shared" si="216"/>
        <v>16.500809660371583</v>
      </c>
      <c r="AW96" s="63">
        <f t="shared" si="217"/>
        <v>16.641275629046024</v>
      </c>
      <c r="AX96" s="63">
        <f t="shared" si="218"/>
        <v>25.56282736459795</v>
      </c>
      <c r="AY96" s="63">
        <f t="shared" si="219"/>
        <v>20.474932230486516</v>
      </c>
      <c r="AZ96" s="63">
        <f t="shared" si="220"/>
        <v>20.081414036271717</v>
      </c>
      <c r="BA96" s="63">
        <f t="shared" si="221"/>
        <v>23.941291783867825</v>
      </c>
      <c r="BB96" s="63">
        <f t="shared" si="222"/>
        <v>6.1268599155338288</v>
      </c>
      <c r="BC96" s="63">
        <f t="shared" si="223"/>
        <v>4.4807158555729991</v>
      </c>
      <c r="BD96" s="63">
        <f t="shared" si="224"/>
        <v>2.7451523215869638</v>
      </c>
      <c r="BE96" s="63">
        <f t="shared" si="225"/>
        <v>0.53997621456058631</v>
      </c>
      <c r="BF96" s="63">
        <f t="shared" si="226"/>
        <v>11.805696855830304</v>
      </c>
      <c r="BG96" s="63">
        <f t="shared" si="227"/>
        <v>13.584224326224497</v>
      </c>
      <c r="BH96" s="63">
        <f t="shared" si="228"/>
        <v>8.0772485708632065</v>
      </c>
      <c r="BI96" s="63">
        <f t="shared" si="229"/>
        <v>13.760102551108039</v>
      </c>
      <c r="BJ96" s="63">
        <f t="shared" si="230"/>
        <v>6.4351036396478767</v>
      </c>
      <c r="BK96" s="63">
        <f t="shared" si="231"/>
        <v>6.0755400912942861</v>
      </c>
      <c r="BL96" s="63">
        <f t="shared" si="232"/>
        <v>7.2271234602651253</v>
      </c>
      <c r="BM96" s="63">
        <f t="shared" si="233"/>
        <v>5.5701024166288429</v>
      </c>
      <c r="BN96" s="63">
        <f t="shared" si="234"/>
        <v>5.2921518989451775</v>
      </c>
      <c r="BO96" s="63">
        <f t="shared" si="235"/>
        <v>6.5847545851032336</v>
      </c>
      <c r="BP96" s="63">
        <f t="shared" si="236"/>
        <v>6.7632178900720321</v>
      </c>
      <c r="BQ96" s="63">
        <f t="shared" si="237"/>
        <v>6.616658528830266</v>
      </c>
      <c r="BR96" s="63">
        <f t="shared" si="238"/>
        <v>3.7011449678645247</v>
      </c>
      <c r="BS96" s="63">
        <f t="shared" si="239"/>
        <v>5.4673350812095318</v>
      </c>
      <c r="BT96" s="63">
        <f t="shared" si="240"/>
        <v>6.6086954231002624</v>
      </c>
      <c r="BU96" s="63">
        <f t="shared" si="241"/>
        <v>9.0221362744327127</v>
      </c>
      <c r="BV96" s="63">
        <f t="shared" si="242"/>
        <v>6.5443852728989702</v>
      </c>
      <c r="BW96" s="63">
        <f t="shared" si="243"/>
        <v>8.2143869152821409</v>
      </c>
      <c r="BX96" s="63">
        <f t="shared" si="244"/>
        <v>4.3804085608910706</v>
      </c>
      <c r="BY96" s="63">
        <f t="shared" si="245"/>
        <v>0.29351812948252021</v>
      </c>
      <c r="BZ96" s="63">
        <f t="shared" si="246"/>
        <v>7.3130227453190395</v>
      </c>
      <c r="CA96" s="63">
        <f t="shared" si="247"/>
        <v>-1.2081959489418623</v>
      </c>
      <c r="CB96" s="63">
        <f t="shared" si="248"/>
        <v>6.3155586811803293</v>
      </c>
      <c r="CC96" s="63">
        <f t="shared" si="249"/>
        <v>6.7423537737427539</v>
      </c>
      <c r="CD96" s="63">
        <f t="shared" si="250"/>
        <v>4.5183526458318521</v>
      </c>
      <c r="CE96" s="63">
        <f t="shared" si="251"/>
        <v>6.7638533820611819</v>
      </c>
      <c r="CF96" s="63">
        <f t="shared" si="252"/>
        <v>6.2240803294682285</v>
      </c>
      <c r="CG96" s="63">
        <f t="shared" si="253"/>
        <v>2.5990506437763106</v>
      </c>
      <c r="CH96" s="63">
        <f t="shared" si="254"/>
        <v>4.33860739705369</v>
      </c>
    </row>
    <row r="97" spans="1:86" x14ac:dyDescent="0.2">
      <c r="A97" s="3" t="s">
        <v>11</v>
      </c>
      <c r="B97" s="136"/>
      <c r="C97" s="63"/>
      <c r="D97" s="63"/>
      <c r="E97" s="63"/>
      <c r="F97" s="63">
        <f t="shared" si="174"/>
        <v>13.950442564228341</v>
      </c>
      <c r="G97" s="63">
        <f t="shared" si="175"/>
        <v>14.568804455529024</v>
      </c>
      <c r="H97" s="63">
        <f t="shared" si="176"/>
        <v>13.984826549306373</v>
      </c>
      <c r="I97" s="63">
        <f t="shared" si="177"/>
        <v>14.090358235913699</v>
      </c>
      <c r="J97" s="63">
        <f t="shared" si="178"/>
        <v>10.28330370932423</v>
      </c>
      <c r="K97" s="63">
        <f t="shared" si="179"/>
        <v>9.9809869593948104</v>
      </c>
      <c r="L97" s="63">
        <f t="shared" si="180"/>
        <v>9.8000462602222242</v>
      </c>
      <c r="M97" s="63">
        <f t="shared" si="181"/>
        <v>9.5399909407993455</v>
      </c>
      <c r="N97" s="63">
        <f t="shared" si="182"/>
        <v>16.229339344471143</v>
      </c>
      <c r="O97" s="63">
        <f t="shared" si="183"/>
        <v>13.279368193126839</v>
      </c>
      <c r="P97" s="63">
        <f t="shared" si="184"/>
        <v>13.349966658323408</v>
      </c>
      <c r="Q97" s="63">
        <f t="shared" si="185"/>
        <v>11.993990312038656</v>
      </c>
      <c r="R97" s="63">
        <f t="shared" si="186"/>
        <v>11.718910919442383</v>
      </c>
      <c r="S97" s="63">
        <f t="shared" si="187"/>
        <v>12.742429375153586</v>
      </c>
      <c r="T97" s="63">
        <f t="shared" si="188"/>
        <v>16.389985873670792</v>
      </c>
      <c r="U97" s="63">
        <f t="shared" si="189"/>
        <v>16.397975414110512</v>
      </c>
      <c r="V97" s="63">
        <f t="shared" si="190"/>
        <v>19.999385356000072</v>
      </c>
      <c r="W97" s="63">
        <f t="shared" si="191"/>
        <v>22.120802841417273</v>
      </c>
      <c r="X97" s="63">
        <f t="shared" si="192"/>
        <v>19.385575637626793</v>
      </c>
      <c r="Y97" s="63">
        <f t="shared" si="193"/>
        <v>19.384288452265388</v>
      </c>
      <c r="Z97" s="63">
        <f t="shared" si="194"/>
        <v>16.155763520900873</v>
      </c>
      <c r="AA97" s="63">
        <f t="shared" si="195"/>
        <v>9.2341000101772313</v>
      </c>
      <c r="AB97" s="63">
        <f t="shared" si="196"/>
        <v>4.4342741604524534</v>
      </c>
      <c r="AC97" s="63">
        <f t="shared" si="197"/>
        <v>6.064375151955911</v>
      </c>
      <c r="AD97" s="63">
        <f t="shared" si="198"/>
        <v>16.37219187628471</v>
      </c>
      <c r="AE97" s="63">
        <f t="shared" si="199"/>
        <v>19.097380263932266</v>
      </c>
      <c r="AF97" s="63">
        <f t="shared" si="200"/>
        <v>21.944495621940145</v>
      </c>
      <c r="AG97" s="63">
        <f t="shared" si="201"/>
        <v>24.331988180249844</v>
      </c>
      <c r="AH97" s="63">
        <f t="shared" si="202"/>
        <v>19.241216150836742</v>
      </c>
      <c r="AI97" s="63">
        <f t="shared" si="203"/>
        <v>17.625827990916658</v>
      </c>
      <c r="AJ97" s="63">
        <f t="shared" si="204"/>
        <v>14.678704272462909</v>
      </c>
      <c r="AK97" s="63">
        <f t="shared" si="205"/>
        <v>13.306784835134872</v>
      </c>
      <c r="AL97" s="63">
        <f t="shared" si="206"/>
        <v>4.9141274475706069</v>
      </c>
      <c r="AM97" s="63">
        <f t="shared" si="207"/>
        <v>10.018793448716581</v>
      </c>
      <c r="AN97" s="63">
        <f t="shared" si="208"/>
        <v>11.857753898543125</v>
      </c>
      <c r="AO97" s="63">
        <f t="shared" si="209"/>
        <v>12.800733811103568</v>
      </c>
      <c r="AP97" s="63">
        <f t="shared" si="210"/>
        <v>10.737394678281378</v>
      </c>
      <c r="AQ97" s="63">
        <f t="shared" si="211"/>
        <v>8.9342011079035366</v>
      </c>
      <c r="AR97" s="63">
        <f t="shared" si="212"/>
        <v>10.12762214431233</v>
      </c>
      <c r="AS97" s="63">
        <f t="shared" si="213"/>
        <v>12.67053194293935</v>
      </c>
      <c r="AT97" s="63">
        <f t="shared" si="214"/>
        <v>15.138885072106653</v>
      </c>
      <c r="AU97" s="63">
        <f t="shared" si="215"/>
        <v>16.922090782919568</v>
      </c>
      <c r="AV97" s="63">
        <f t="shared" si="216"/>
        <v>17.633654161503557</v>
      </c>
      <c r="AW97" s="63">
        <f t="shared" si="217"/>
        <v>17.848315316642267</v>
      </c>
      <c r="AX97" s="63">
        <f t="shared" si="218"/>
        <v>5.6438691775330305</v>
      </c>
      <c r="AY97" s="63">
        <f t="shared" si="219"/>
        <v>11.284490100193535</v>
      </c>
      <c r="AZ97" s="63">
        <f t="shared" si="220"/>
        <v>9.6256953149572393</v>
      </c>
      <c r="BA97" s="63">
        <f t="shared" si="221"/>
        <v>-1.6956307900888177</v>
      </c>
      <c r="BB97" s="63">
        <f t="shared" si="222"/>
        <v>-0.12444681153942661</v>
      </c>
      <c r="BC97" s="63">
        <f t="shared" si="223"/>
        <v>6.9500515143348709</v>
      </c>
      <c r="BD97" s="63">
        <f t="shared" si="224"/>
        <v>6.7352045861061427</v>
      </c>
      <c r="BE97" s="63">
        <f t="shared" si="225"/>
        <v>4.8782296063062631</v>
      </c>
      <c r="BF97" s="63">
        <f t="shared" si="226"/>
        <v>18.244278110797637</v>
      </c>
      <c r="BG97" s="63">
        <f t="shared" si="227"/>
        <v>21.043717653907223</v>
      </c>
      <c r="BH97" s="63">
        <f t="shared" si="228"/>
        <v>19.16849014178478</v>
      </c>
      <c r="BI97" s="63">
        <f t="shared" si="229"/>
        <v>20.615975294215851</v>
      </c>
      <c r="BJ97" s="63">
        <f t="shared" si="230"/>
        <v>9.8428516707001599</v>
      </c>
      <c r="BK97" s="63">
        <f t="shared" si="231"/>
        <v>12.982235771075359</v>
      </c>
      <c r="BL97" s="63">
        <f t="shared" si="232"/>
        <v>13.1259703421937</v>
      </c>
      <c r="BM97" s="63">
        <f t="shared" si="233"/>
        <v>16.330367175587948</v>
      </c>
      <c r="BN97" s="63">
        <f t="shared" si="234"/>
        <v>11.112002524698275</v>
      </c>
      <c r="BO97" s="63">
        <f t="shared" si="235"/>
        <v>9.0721298699659023</v>
      </c>
      <c r="BP97" s="63">
        <f t="shared" si="236"/>
        <v>12.805068366468319</v>
      </c>
      <c r="BQ97" s="63">
        <f t="shared" si="237"/>
        <v>21.866264163566804</v>
      </c>
      <c r="BR97" s="63">
        <f t="shared" si="238"/>
        <v>11.812807227920164</v>
      </c>
      <c r="BS97" s="63">
        <f t="shared" si="239"/>
        <v>6.0722739721621313</v>
      </c>
      <c r="BT97" s="63">
        <f t="shared" si="240"/>
        <v>6.2458714390767653</v>
      </c>
      <c r="BU97" s="63">
        <f t="shared" si="241"/>
        <v>2.2779587269430266</v>
      </c>
      <c r="BV97" s="63">
        <f t="shared" si="242"/>
        <v>4.9659990557728824</v>
      </c>
      <c r="BW97" s="63">
        <f t="shared" si="243"/>
        <v>1.1651343699020831</v>
      </c>
      <c r="BX97" s="63">
        <f t="shared" si="244"/>
        <v>0.48019671994184077</v>
      </c>
      <c r="BY97" s="63">
        <f t="shared" si="245"/>
        <v>0.53783108116768918</v>
      </c>
      <c r="BZ97" s="63">
        <f t="shared" si="246"/>
        <v>5.8025791274423426</v>
      </c>
      <c r="CA97" s="63">
        <f t="shared" si="247"/>
        <v>5.5782895773664141</v>
      </c>
      <c r="CB97" s="63">
        <f t="shared" si="248"/>
        <v>3.3082361624826193</v>
      </c>
      <c r="CC97" s="63">
        <f t="shared" si="249"/>
        <v>2.1890553174909222</v>
      </c>
      <c r="CD97" s="63">
        <f t="shared" si="250"/>
        <v>7.8546112411240516</v>
      </c>
      <c r="CE97" s="63">
        <f t="shared" si="251"/>
        <v>2.7089707048209197</v>
      </c>
      <c r="CF97" s="63">
        <f t="shared" si="252"/>
        <v>5.6819121577146552</v>
      </c>
      <c r="CG97" s="63">
        <f t="shared" si="253"/>
        <v>6.3056120806533427</v>
      </c>
      <c r="CH97" s="63">
        <f t="shared" si="254"/>
        <v>4.2579952284794169</v>
      </c>
    </row>
    <row r="98" spans="1:86" x14ac:dyDescent="0.2">
      <c r="A98" s="68" t="s">
        <v>12</v>
      </c>
      <c r="B98" s="137"/>
      <c r="C98" s="64"/>
      <c r="D98" s="64"/>
      <c r="E98" s="64"/>
      <c r="F98" s="64">
        <f t="shared" si="174"/>
        <v>9.1344691207788244</v>
      </c>
      <c r="G98" s="64">
        <f t="shared" si="175"/>
        <v>10.140324963072377</v>
      </c>
      <c r="H98" s="64">
        <f t="shared" si="176"/>
        <v>11.798895669863411</v>
      </c>
      <c r="I98" s="64">
        <f t="shared" si="177"/>
        <v>12.22158766419189</v>
      </c>
      <c r="J98" s="64">
        <f t="shared" si="178"/>
        <v>11.868422886612308</v>
      </c>
      <c r="K98" s="64">
        <f t="shared" si="179"/>
        <v>10.2662106886609</v>
      </c>
      <c r="L98" s="64">
        <f t="shared" si="180"/>
        <v>11.957369378736677</v>
      </c>
      <c r="M98" s="64">
        <f t="shared" si="181"/>
        <v>10.330788804071247</v>
      </c>
      <c r="N98" s="64">
        <f t="shared" si="182"/>
        <v>9.1203588337901813</v>
      </c>
      <c r="O98" s="64">
        <f t="shared" si="183"/>
        <v>11.992216005837996</v>
      </c>
      <c r="P98" s="64">
        <f t="shared" si="184"/>
        <v>16.020431855119575</v>
      </c>
      <c r="Q98" s="64">
        <f t="shared" si="185"/>
        <v>16.282287822878228</v>
      </c>
      <c r="R98" s="64">
        <f t="shared" si="186"/>
        <v>16.716145238638958</v>
      </c>
      <c r="S98" s="64">
        <f t="shared" si="187"/>
        <v>13.357949609035622</v>
      </c>
      <c r="T98" s="64">
        <f t="shared" si="188"/>
        <v>9.1855113067840701</v>
      </c>
      <c r="U98" s="64">
        <f t="shared" si="189"/>
        <v>9.857199523998414</v>
      </c>
      <c r="V98" s="64">
        <f t="shared" si="190"/>
        <v>11.739385638818236</v>
      </c>
      <c r="W98" s="64">
        <f t="shared" si="191"/>
        <v>13.201762789806477</v>
      </c>
      <c r="X98" s="64">
        <f t="shared" si="192"/>
        <v>14.021260997067447</v>
      </c>
      <c r="Y98" s="64">
        <f t="shared" si="193"/>
        <v>15.435999277847987</v>
      </c>
      <c r="Z98" s="64">
        <f t="shared" si="194"/>
        <v>15.724041323761162</v>
      </c>
      <c r="AA98" s="64">
        <f t="shared" si="195"/>
        <v>12.389979688557888</v>
      </c>
      <c r="AB98" s="64">
        <f t="shared" si="196"/>
        <v>9.403632856453946</v>
      </c>
      <c r="AC98" s="64">
        <f t="shared" si="197"/>
        <v>11.057241163590867</v>
      </c>
      <c r="AD98" s="64">
        <f t="shared" si="198"/>
        <v>16.280829172340745</v>
      </c>
      <c r="AE98" s="64">
        <f t="shared" si="199"/>
        <v>16.701807228915662</v>
      </c>
      <c r="AF98" s="64">
        <f t="shared" si="200"/>
        <v>16.647076109315311</v>
      </c>
      <c r="AG98" s="64">
        <f t="shared" si="201"/>
        <v>14.659907055344318</v>
      </c>
      <c r="AH98" s="64">
        <f t="shared" si="202"/>
        <v>4.1639557579700721</v>
      </c>
      <c r="AI98" s="64">
        <f t="shared" si="203"/>
        <v>3.1746031746031744</v>
      </c>
      <c r="AJ98" s="64">
        <f t="shared" si="204"/>
        <v>1.070663811563169</v>
      </c>
      <c r="AK98" s="64">
        <f t="shared" si="205"/>
        <v>-1.1913534758044706</v>
      </c>
      <c r="AL98" s="64">
        <f t="shared" si="206"/>
        <v>1.6989381636477203</v>
      </c>
      <c r="AM98" s="64">
        <f t="shared" si="207"/>
        <v>2.1013133208255161</v>
      </c>
      <c r="AN98" s="64">
        <f t="shared" si="208"/>
        <v>4.4990029910269191</v>
      </c>
      <c r="AO98" s="64">
        <f t="shared" si="209"/>
        <v>6.1777501553760095</v>
      </c>
      <c r="AP98" s="64">
        <f t="shared" si="210"/>
        <v>6.1908856405846944</v>
      </c>
      <c r="AQ98" s="64">
        <f t="shared" si="211"/>
        <v>8.1587651598676949</v>
      </c>
      <c r="AR98" s="64">
        <f t="shared" si="212"/>
        <v>8.7656529516994635</v>
      </c>
      <c r="AS98" s="64">
        <f t="shared" si="213"/>
        <v>8.9440412081479757</v>
      </c>
      <c r="AT98" s="64">
        <f t="shared" si="214"/>
        <v>9.6471949103528054</v>
      </c>
      <c r="AU98" s="64">
        <f t="shared" si="215"/>
        <v>9.8425642768150414</v>
      </c>
      <c r="AV98" s="64">
        <f t="shared" si="216"/>
        <v>10.910087719298247</v>
      </c>
      <c r="AW98" s="64">
        <f t="shared" si="217"/>
        <v>11.669890393294649</v>
      </c>
      <c r="AX98" s="64">
        <f t="shared" si="218"/>
        <v>10.950522206983859</v>
      </c>
      <c r="AY98" s="64">
        <f t="shared" si="219"/>
        <v>13.064549391627139</v>
      </c>
      <c r="AZ98" s="64">
        <f t="shared" si="220"/>
        <v>12.941176470588237</v>
      </c>
      <c r="BA98" s="64">
        <f t="shared" si="221"/>
        <v>11.759045419553503</v>
      </c>
      <c r="BB98" s="64">
        <f t="shared" si="222"/>
        <v>14.367214985261956</v>
      </c>
      <c r="BC98" s="64">
        <f t="shared" si="223"/>
        <v>17.391700866393069</v>
      </c>
      <c r="BD98" s="64">
        <f t="shared" si="224"/>
        <v>19.231442577030812</v>
      </c>
      <c r="BE98" s="64">
        <f t="shared" si="225"/>
        <v>19.364560013776476</v>
      </c>
      <c r="BF98" s="64">
        <f t="shared" si="226"/>
        <v>14.457931493182574</v>
      </c>
      <c r="BG98" s="64">
        <f t="shared" si="227"/>
        <v>5.3293971410814169</v>
      </c>
      <c r="BH98" s="64">
        <f t="shared" si="228"/>
        <v>0.83694295573012256</v>
      </c>
      <c r="BI98" s="64">
        <f t="shared" si="229"/>
        <v>1.0964437711894972</v>
      </c>
      <c r="BJ98" s="64">
        <f t="shared" si="230"/>
        <v>2.9563448826904919</v>
      </c>
      <c r="BK98" s="64">
        <f t="shared" si="231"/>
        <v>5.1335005163003391</v>
      </c>
      <c r="BL98" s="64">
        <f t="shared" si="232"/>
        <v>5.3003276301420792</v>
      </c>
      <c r="BM98" s="64">
        <f t="shared" si="233"/>
        <v>2.9611130931145202</v>
      </c>
      <c r="BN98" s="64">
        <f t="shared" si="234"/>
        <v>4.7622407224494525</v>
      </c>
      <c r="BO98" s="64">
        <f t="shared" si="235"/>
        <v>5.4581170197840221</v>
      </c>
      <c r="BP98" s="64">
        <f t="shared" si="236"/>
        <v>6.4855147618059812</v>
      </c>
      <c r="BQ98" s="64">
        <f t="shared" si="237"/>
        <v>10.034650034650035</v>
      </c>
      <c r="BR98" s="64">
        <f t="shared" si="238"/>
        <v>8.6807192403529925</v>
      </c>
      <c r="BS98" s="64">
        <f t="shared" si="239"/>
        <v>8.9741883980839816</v>
      </c>
      <c r="BT98" s="64">
        <f t="shared" si="240"/>
        <v>9.0124017920913193</v>
      </c>
      <c r="BU98" s="64">
        <f t="shared" si="241"/>
        <v>7.2868119410504182</v>
      </c>
      <c r="BV98" s="64">
        <f t="shared" si="242"/>
        <v>8.5698351716446552</v>
      </c>
      <c r="BW98" s="64">
        <f t="shared" si="243"/>
        <v>10.182528539161224</v>
      </c>
      <c r="BX98" s="64">
        <f t="shared" si="244"/>
        <v>11.394365358270296</v>
      </c>
      <c r="BY98" s="64">
        <f t="shared" si="245"/>
        <v>11.517464044614126</v>
      </c>
      <c r="BZ98" s="64">
        <f t="shared" si="246"/>
        <v>11.306432281262309</v>
      </c>
      <c r="CA98" s="64">
        <f t="shared" si="247"/>
        <v>9.7900160673721537</v>
      </c>
      <c r="CB98" s="64">
        <f t="shared" si="248"/>
        <v>8.2451074751364271</v>
      </c>
      <c r="CC98" s="64">
        <f t="shared" si="249"/>
        <v>6.7010580617992312</v>
      </c>
      <c r="CD98" s="64">
        <f t="shared" si="250"/>
        <v>4.9020613270433842</v>
      </c>
      <c r="CE98" s="64">
        <f t="shared" si="251"/>
        <v>3.5173597093257971</v>
      </c>
      <c r="CF98" s="64">
        <f t="shared" si="252"/>
        <v>5.6214186919580351</v>
      </c>
      <c r="CG98" s="64">
        <f t="shared" si="253"/>
        <v>6.1026147015292107</v>
      </c>
      <c r="CH98" s="64">
        <f t="shared" si="254"/>
        <v>8.4221331508457116</v>
      </c>
    </row>
    <row r="99" spans="1:86" hidden="1" x14ac:dyDescent="0.2">
      <c r="A99" s="2" t="s">
        <v>13</v>
      </c>
      <c r="B99" s="140"/>
      <c r="C99" s="62"/>
      <c r="D99" s="62"/>
      <c r="E99" s="62"/>
      <c r="F99" s="62">
        <f t="shared" si="174"/>
        <v>13.094064071066253</v>
      </c>
      <c r="G99" s="62">
        <f t="shared" si="175"/>
        <v>17.548167917833815</v>
      </c>
      <c r="H99" s="62">
        <f t="shared" si="176"/>
        <v>11.241428566716694</v>
      </c>
      <c r="I99" s="62">
        <f t="shared" si="177"/>
        <v>12.490207804282035</v>
      </c>
      <c r="J99" s="62">
        <f t="shared" si="178"/>
        <v>11.66710400170096</v>
      </c>
      <c r="K99" s="62">
        <f t="shared" si="179"/>
        <v>12.22815174342777</v>
      </c>
      <c r="L99" s="62">
        <f t="shared" si="180"/>
        <v>11.515539002505552</v>
      </c>
      <c r="M99" s="62">
        <f t="shared" si="181"/>
        <v>8.9928006475876998</v>
      </c>
      <c r="N99" s="62">
        <f t="shared" si="182"/>
        <v>6.7484305414928683</v>
      </c>
      <c r="O99" s="62">
        <f t="shared" si="183"/>
        <v>6.1171424197177435</v>
      </c>
      <c r="P99" s="62">
        <f t="shared" si="184"/>
        <v>4.9187487894569104</v>
      </c>
      <c r="Q99" s="62">
        <f t="shared" si="185"/>
        <v>3.1777256667525298</v>
      </c>
      <c r="R99" s="62">
        <f t="shared" si="186"/>
        <v>7.4270841161782037</v>
      </c>
      <c r="S99" s="62">
        <f t="shared" si="187"/>
        <v>6.0675262116357862</v>
      </c>
      <c r="T99" s="62">
        <f t="shared" si="188"/>
        <v>11.854749487566169</v>
      </c>
      <c r="U99" s="62">
        <f t="shared" si="189"/>
        <v>17.07969563283833</v>
      </c>
      <c r="V99" s="62">
        <f t="shared" si="190"/>
        <v>16.353815094868825</v>
      </c>
      <c r="W99" s="62">
        <f t="shared" si="191"/>
        <v>16.657747968194222</v>
      </c>
      <c r="X99" s="62">
        <f t="shared" si="192"/>
        <v>20.145449629214077</v>
      </c>
      <c r="Y99" s="62">
        <f t="shared" si="193"/>
        <v>19.398153084117194</v>
      </c>
      <c r="Z99" s="62">
        <f t="shared" si="194"/>
        <v>18.959982695399528</v>
      </c>
      <c r="AA99" s="62">
        <f t="shared" si="195"/>
        <v>17.554842797994255</v>
      </c>
      <c r="AB99" s="62">
        <f t="shared" si="196"/>
        <v>9.6677058233106479</v>
      </c>
      <c r="AC99" s="62">
        <f t="shared" si="197"/>
        <v>12.409880101293307</v>
      </c>
      <c r="AD99" s="62">
        <f t="shared" si="198"/>
        <v>17.772646342212596</v>
      </c>
      <c r="AE99" s="62">
        <f t="shared" si="199"/>
        <v>21.205387423743993</v>
      </c>
      <c r="AF99" s="62">
        <f t="shared" si="200"/>
        <v>24.156972152577396</v>
      </c>
      <c r="AG99" s="62">
        <f t="shared" si="201"/>
        <v>23.848021807077295</v>
      </c>
      <c r="AH99" s="62">
        <f t="shared" si="202"/>
        <v>14.218046513125548</v>
      </c>
      <c r="AI99" s="62">
        <f t="shared" si="203"/>
        <v>8.0896738728238908</v>
      </c>
      <c r="AJ99" s="62">
        <f t="shared" si="204"/>
        <v>5.8490614019383029</v>
      </c>
      <c r="AK99" s="62">
        <f t="shared" si="205"/>
        <v>3.2143600705328268</v>
      </c>
      <c r="AL99" s="62">
        <f t="shared" si="206"/>
        <v>8.1452091900603811</v>
      </c>
      <c r="AM99" s="62">
        <f t="shared" si="207"/>
        <v>8.5244099807722407</v>
      </c>
      <c r="AN99" s="62">
        <f t="shared" si="208"/>
        <v>12.383184948011644</v>
      </c>
      <c r="AO99" s="62">
        <f t="shared" si="209"/>
        <v>12.076120182930348</v>
      </c>
      <c r="AP99" s="62">
        <f t="shared" si="210"/>
        <v>9.2730365984064527</v>
      </c>
      <c r="AQ99" s="62">
        <f t="shared" si="211"/>
        <v>11.299202467140887</v>
      </c>
      <c r="AR99" s="62">
        <f t="shared" si="212"/>
        <v>10.432576222368143</v>
      </c>
      <c r="AS99" s="62">
        <f t="shared" si="213"/>
        <v>11.303763796693179</v>
      </c>
      <c r="AT99" s="62">
        <f t="shared" si="214"/>
        <v>9.7011059789404985</v>
      </c>
      <c r="AU99" s="62">
        <f t="shared" si="215"/>
        <v>9.2840401105750434</v>
      </c>
      <c r="AV99" s="62">
        <f t="shared" si="216"/>
        <v>15.543970110153907</v>
      </c>
      <c r="AW99" s="62">
        <f t="shared" si="217"/>
        <v>14.063181558235074</v>
      </c>
      <c r="AX99" s="62">
        <f t="shared" si="218"/>
        <v>20.387091231505515</v>
      </c>
      <c r="AY99" s="62">
        <f t="shared" si="219"/>
        <v>17.020832802286826</v>
      </c>
      <c r="AZ99" s="62">
        <f t="shared" si="220"/>
        <v>11.927628038203503</v>
      </c>
      <c r="BA99" s="62">
        <f t="shared" si="221"/>
        <v>13.736710398176452</v>
      </c>
      <c r="BB99" s="62">
        <f t="shared" si="222"/>
        <v>10.903578591607594</v>
      </c>
      <c r="BC99" s="62">
        <f t="shared" si="223"/>
        <v>16.502690287166239</v>
      </c>
      <c r="BD99" s="62">
        <f t="shared" si="224"/>
        <v>14.876977539668296</v>
      </c>
      <c r="BE99" s="62">
        <f t="shared" si="225"/>
        <v>10.068075680213729</v>
      </c>
      <c r="BF99" s="62">
        <f t="shared" si="226"/>
        <v>8.3516534806641722</v>
      </c>
      <c r="BG99" s="62">
        <f t="shared" si="227"/>
        <v>5.4949346856545764</v>
      </c>
      <c r="BH99" s="62">
        <f t="shared" si="228"/>
        <v>1.4488371703387093</v>
      </c>
      <c r="BI99" s="62">
        <f t="shared" si="229"/>
        <v>4.6666950386049679</v>
      </c>
      <c r="BJ99" s="62">
        <f t="shared" si="230"/>
        <v>4.9571417291875415</v>
      </c>
      <c r="BK99" s="62">
        <f t="shared" si="231"/>
        <v>9.1535229731948142</v>
      </c>
      <c r="BL99" s="62">
        <f t="shared" si="232"/>
        <v>7.2730755143048738</v>
      </c>
      <c r="BM99" s="62">
        <f t="shared" si="233"/>
        <v>8.9614913755133028</v>
      </c>
      <c r="BN99" s="62">
        <f t="shared" si="234"/>
        <v>7.4410548682401432</v>
      </c>
      <c r="BO99" s="62">
        <f t="shared" si="235"/>
        <v>6.572753131581428</v>
      </c>
      <c r="BP99" s="62">
        <f t="shared" si="236"/>
        <v>9.9081722273909634</v>
      </c>
      <c r="BQ99" s="62">
        <f t="shared" si="237"/>
        <v>9.3514332904560629</v>
      </c>
      <c r="BR99" s="62">
        <f t="shared" si="238"/>
        <v>8.0032649812878116</v>
      </c>
      <c r="BS99" s="62">
        <f t="shared" si="239"/>
        <v>8.1261631325653738</v>
      </c>
      <c r="BT99" s="62">
        <f t="shared" si="240"/>
        <v>5.3304153185774803</v>
      </c>
      <c r="BU99" s="62">
        <f t="shared" si="241"/>
        <v>4.4220056657790341</v>
      </c>
      <c r="BV99" s="62">
        <f t="shared" si="242"/>
        <v>7.4338483169122558</v>
      </c>
      <c r="BW99" s="62">
        <f t="shared" si="243"/>
        <v>7.1255414913453885</v>
      </c>
      <c r="BX99" s="62">
        <f t="shared" si="244"/>
        <v>8.3833941542697179</v>
      </c>
      <c r="BY99" s="62">
        <f t="shared" si="245"/>
        <v>8.1424490776435565</v>
      </c>
      <c r="BZ99" s="62">
        <f t="shared" si="246"/>
        <v>9.8599500250029539</v>
      </c>
      <c r="CA99" s="62">
        <f t="shared" si="247"/>
        <v>5.869034997175512</v>
      </c>
      <c r="CB99" s="62">
        <f t="shared" si="248"/>
        <v>5.6280743969202005</v>
      </c>
      <c r="CC99" s="62">
        <f t="shared" si="249"/>
        <v>4.4506207512298088</v>
      </c>
      <c r="CD99" s="62">
        <f t="shared" si="250"/>
        <v>2.6382327012100442</v>
      </c>
      <c r="CE99" s="62">
        <f t="shared" si="251"/>
        <v>2.2248806576729723</v>
      </c>
      <c r="CF99" s="62">
        <f t="shared" si="252"/>
        <v>0.96408204440515</v>
      </c>
      <c r="CG99" s="62">
        <f t="shared" si="253"/>
        <v>1.6865167377119892</v>
      </c>
      <c r="CH99" s="62">
        <f t="shared" si="254"/>
        <v>3.9691906089336157</v>
      </c>
    </row>
    <row r="100" spans="1:86" hidden="1" x14ac:dyDescent="0.2">
      <c r="A100" s="3"/>
      <c r="B100" s="136"/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63"/>
      <c r="AK100" s="63"/>
      <c r="AL100" s="63"/>
      <c r="AM100" s="63"/>
      <c r="AN100" s="63"/>
      <c r="AO100" s="63"/>
      <c r="AP100" s="63"/>
      <c r="AQ100" s="63"/>
      <c r="AR100" s="63"/>
      <c r="AS100" s="63"/>
      <c r="AT100" s="63"/>
      <c r="AU100" s="63"/>
      <c r="AV100" s="63"/>
      <c r="AW100" s="63"/>
      <c r="AX100" s="63"/>
      <c r="AY100" s="63"/>
      <c r="AZ100" s="63"/>
      <c r="BA100" s="63"/>
      <c r="BB100" s="63"/>
      <c r="BC100" s="63"/>
      <c r="BD100" s="63"/>
      <c r="BE100" s="63"/>
      <c r="BF100" s="63"/>
      <c r="BG100" s="63"/>
      <c r="BH100" s="63"/>
      <c r="BI100" s="63"/>
      <c r="BJ100" s="63"/>
      <c r="BK100" s="63"/>
      <c r="BL100" s="63"/>
      <c r="BM100" s="63"/>
      <c r="BN100" s="63"/>
      <c r="BO100" s="63"/>
      <c r="BP100" s="63"/>
      <c r="BQ100" s="63"/>
      <c r="BR100" s="63"/>
      <c r="BS100" s="63"/>
      <c r="BT100" s="63"/>
      <c r="BU100" s="63"/>
      <c r="BV100" s="63"/>
      <c r="BW100" s="63"/>
      <c r="BX100" s="63"/>
      <c r="BY100" s="63"/>
      <c r="BZ100" s="63"/>
      <c r="CA100" s="63"/>
      <c r="CB100" s="63"/>
      <c r="CC100" s="63"/>
      <c r="CD100" s="63"/>
      <c r="CE100" s="63"/>
      <c r="CF100" s="63"/>
      <c r="CG100" s="63"/>
      <c r="CH100" s="63"/>
    </row>
    <row r="101" spans="1:86" ht="13.5" thickBot="1" x14ac:dyDescent="0.25">
      <c r="A101" s="22" t="str">
        <f>A61</f>
        <v>SA - Gross Operating Surplus</v>
      </c>
      <c r="B101" s="139"/>
      <c r="C101" s="65"/>
      <c r="D101" s="65"/>
      <c r="E101" s="65"/>
      <c r="F101" s="65">
        <f t="shared" ref="F101:AK101" si="255">(F21-B21)/B21*100</f>
        <v>13.094064071066253</v>
      </c>
      <c r="G101" s="65">
        <f t="shared" si="255"/>
        <v>17.548167917833815</v>
      </c>
      <c r="H101" s="65">
        <f t="shared" si="255"/>
        <v>11.241428566716694</v>
      </c>
      <c r="I101" s="65">
        <f t="shared" si="255"/>
        <v>12.490207804282035</v>
      </c>
      <c r="J101" s="65">
        <f t="shared" si="255"/>
        <v>11.66710400170096</v>
      </c>
      <c r="K101" s="65">
        <f t="shared" si="255"/>
        <v>12.22815174342777</v>
      </c>
      <c r="L101" s="65">
        <f t="shared" si="255"/>
        <v>11.515539002505552</v>
      </c>
      <c r="M101" s="65">
        <f t="shared" si="255"/>
        <v>8.9928006475876998</v>
      </c>
      <c r="N101" s="65">
        <f t="shared" si="255"/>
        <v>6.7484305414928683</v>
      </c>
      <c r="O101" s="65">
        <f t="shared" si="255"/>
        <v>6.1171424197177435</v>
      </c>
      <c r="P101" s="65">
        <f t="shared" si="255"/>
        <v>4.9187487894569104</v>
      </c>
      <c r="Q101" s="65">
        <f t="shared" si="255"/>
        <v>3.1777256667525298</v>
      </c>
      <c r="R101" s="65">
        <f t="shared" si="255"/>
        <v>7.4270841161782037</v>
      </c>
      <c r="S101" s="65">
        <f t="shared" si="255"/>
        <v>6.0675262116357862</v>
      </c>
      <c r="T101" s="65">
        <f t="shared" si="255"/>
        <v>11.854749487566169</v>
      </c>
      <c r="U101" s="65">
        <f t="shared" si="255"/>
        <v>17.07969563283833</v>
      </c>
      <c r="V101" s="65">
        <f t="shared" si="255"/>
        <v>16.353815094868825</v>
      </c>
      <c r="W101" s="65">
        <f t="shared" si="255"/>
        <v>16.657747968194222</v>
      </c>
      <c r="X101" s="65">
        <f t="shared" si="255"/>
        <v>20.145449629214077</v>
      </c>
      <c r="Y101" s="65">
        <f t="shared" si="255"/>
        <v>19.398153084117194</v>
      </c>
      <c r="Z101" s="65">
        <f t="shared" si="255"/>
        <v>18.959982695399528</v>
      </c>
      <c r="AA101" s="65">
        <f t="shared" si="255"/>
        <v>17.554842797994255</v>
      </c>
      <c r="AB101" s="65">
        <f t="shared" si="255"/>
        <v>9.6677058233106479</v>
      </c>
      <c r="AC101" s="65">
        <f t="shared" si="255"/>
        <v>12.409880101293307</v>
      </c>
      <c r="AD101" s="65">
        <f t="shared" si="255"/>
        <v>17.772646342212596</v>
      </c>
      <c r="AE101" s="65">
        <f t="shared" si="255"/>
        <v>21.205387423743993</v>
      </c>
      <c r="AF101" s="65">
        <f t="shared" si="255"/>
        <v>24.156972152577396</v>
      </c>
      <c r="AG101" s="65">
        <f t="shared" si="255"/>
        <v>23.848021807077295</v>
      </c>
      <c r="AH101" s="65">
        <f t="shared" si="255"/>
        <v>14.218046513125548</v>
      </c>
      <c r="AI101" s="65">
        <f t="shared" si="255"/>
        <v>8.0896738728238908</v>
      </c>
      <c r="AJ101" s="65">
        <f t="shared" si="255"/>
        <v>5.8490614019383029</v>
      </c>
      <c r="AK101" s="65">
        <f t="shared" si="255"/>
        <v>3.2143600705328268</v>
      </c>
      <c r="AL101" s="65">
        <f t="shared" ref="AL101:BQ101" si="256">(AL21-AH21)/AH21*100</f>
        <v>8.1452091900603811</v>
      </c>
      <c r="AM101" s="65">
        <f t="shared" si="256"/>
        <v>8.5244099807722407</v>
      </c>
      <c r="AN101" s="65">
        <f t="shared" si="256"/>
        <v>12.383184948011644</v>
      </c>
      <c r="AO101" s="65">
        <f t="shared" si="256"/>
        <v>12.076120182930348</v>
      </c>
      <c r="AP101" s="65">
        <f t="shared" si="256"/>
        <v>9.2730365984064527</v>
      </c>
      <c r="AQ101" s="65">
        <f t="shared" si="256"/>
        <v>11.299202467140887</v>
      </c>
      <c r="AR101" s="65">
        <f t="shared" si="256"/>
        <v>10.432576222368143</v>
      </c>
      <c r="AS101" s="65">
        <f t="shared" si="256"/>
        <v>11.303763796693179</v>
      </c>
      <c r="AT101" s="65">
        <f t="shared" si="256"/>
        <v>9.7011059789404985</v>
      </c>
      <c r="AU101" s="65">
        <f t="shared" si="256"/>
        <v>9.2840401105750434</v>
      </c>
      <c r="AV101" s="65">
        <f t="shared" si="256"/>
        <v>15.543970110153907</v>
      </c>
      <c r="AW101" s="65">
        <f t="shared" si="256"/>
        <v>14.063181558235074</v>
      </c>
      <c r="AX101" s="65">
        <f t="shared" si="256"/>
        <v>20.387091231505515</v>
      </c>
      <c r="AY101" s="65">
        <f t="shared" si="256"/>
        <v>17.020832802286826</v>
      </c>
      <c r="AZ101" s="65">
        <f t="shared" si="256"/>
        <v>11.927628038203503</v>
      </c>
      <c r="BA101" s="65">
        <f t="shared" si="256"/>
        <v>13.736710398176452</v>
      </c>
      <c r="BB101" s="65">
        <f t="shared" si="256"/>
        <v>10.903578591607594</v>
      </c>
      <c r="BC101" s="65">
        <f t="shared" si="256"/>
        <v>16.502690287166239</v>
      </c>
      <c r="BD101" s="65">
        <f t="shared" si="256"/>
        <v>14.876977539668296</v>
      </c>
      <c r="BE101" s="65">
        <f t="shared" si="256"/>
        <v>10.068075680213729</v>
      </c>
      <c r="BF101" s="65">
        <f t="shared" si="256"/>
        <v>8.3516534806641722</v>
      </c>
      <c r="BG101" s="65">
        <f t="shared" si="256"/>
        <v>5.4949346856545764</v>
      </c>
      <c r="BH101" s="65">
        <f t="shared" si="256"/>
        <v>1.4488371703387093</v>
      </c>
      <c r="BI101" s="65">
        <f t="shared" si="256"/>
        <v>4.6666950386049679</v>
      </c>
      <c r="BJ101" s="65">
        <f t="shared" si="256"/>
        <v>4.9571417291875415</v>
      </c>
      <c r="BK101" s="65">
        <f t="shared" si="256"/>
        <v>9.1535229731948142</v>
      </c>
      <c r="BL101" s="65">
        <f t="shared" si="256"/>
        <v>7.2730755143048738</v>
      </c>
      <c r="BM101" s="65">
        <f t="shared" si="256"/>
        <v>8.9614913755133028</v>
      </c>
      <c r="BN101" s="65">
        <f t="shared" si="256"/>
        <v>7.4410548682401432</v>
      </c>
      <c r="BO101" s="65">
        <f t="shared" si="256"/>
        <v>6.572753131581428</v>
      </c>
      <c r="BP101" s="65">
        <f t="shared" si="256"/>
        <v>9.9081722273909634</v>
      </c>
      <c r="BQ101" s="65">
        <f t="shared" si="256"/>
        <v>9.3514332904560629</v>
      </c>
      <c r="BR101" s="65">
        <f t="shared" ref="BR101:CD101" si="257">(BR21-BN21)/BN21*100</f>
        <v>8.0032649812878116</v>
      </c>
      <c r="BS101" s="65">
        <f t="shared" si="257"/>
        <v>8.1261631325653738</v>
      </c>
      <c r="BT101" s="65">
        <f t="shared" si="257"/>
        <v>5.3304153185774803</v>
      </c>
      <c r="BU101" s="65">
        <f t="shared" si="257"/>
        <v>4.4220056657790341</v>
      </c>
      <c r="BV101" s="65">
        <f t="shared" si="257"/>
        <v>7.4338483169122558</v>
      </c>
      <c r="BW101" s="65">
        <f t="shared" si="257"/>
        <v>7.1255414913453885</v>
      </c>
      <c r="BX101" s="65">
        <f t="shared" si="257"/>
        <v>8.3833941542697179</v>
      </c>
      <c r="BY101" s="65">
        <f t="shared" si="257"/>
        <v>8.1424490776435565</v>
      </c>
      <c r="BZ101" s="65">
        <f t="shared" si="257"/>
        <v>9.8599500250029539</v>
      </c>
      <c r="CA101" s="65">
        <f t="shared" si="257"/>
        <v>5.869034997175512</v>
      </c>
      <c r="CB101" s="65">
        <f t="shared" si="257"/>
        <v>5.6280743969202005</v>
      </c>
      <c r="CC101" s="65">
        <f t="shared" si="257"/>
        <v>4.4506207512298088</v>
      </c>
      <c r="CD101" s="65">
        <f t="shared" ref="CD101" si="258">(CD21-BZ21)/BZ21*100</f>
        <v>2.6382327012100442</v>
      </c>
      <c r="CE101" s="65">
        <f t="shared" ref="CE101" si="259">(CE21-CA21)/CA21*100</f>
        <v>2.2248806576729723</v>
      </c>
      <c r="CF101" s="65">
        <f t="shared" ref="CF101" si="260">(CF21-CB21)/CB21*100</f>
        <v>0.96408204440515</v>
      </c>
      <c r="CG101" s="65">
        <f t="shared" ref="CG101" si="261">(CG21-CC21)/CC21*100</f>
        <v>1.6865167377119892</v>
      </c>
      <c r="CH101" s="65">
        <f t="shared" ref="CH101" si="262">(CH21-CD21)/CD21*100</f>
        <v>3.9691906089336157</v>
      </c>
    </row>
    <row r="103" spans="1:86" ht="18" x14ac:dyDescent="0.25">
      <c r="A103" s="209" t="str">
        <f>A63</f>
        <v>KZN – Annual Gross Operating Surplus</v>
      </c>
      <c r="B103" s="215"/>
      <c r="C103" s="215"/>
      <c r="D103" s="215"/>
      <c r="E103" s="215"/>
      <c r="F103" s="215"/>
      <c r="G103" s="215"/>
      <c r="H103" s="215"/>
      <c r="I103" s="215"/>
      <c r="J103" s="215"/>
      <c r="K103" s="215"/>
      <c r="L103" s="215"/>
      <c r="M103" s="215"/>
      <c r="N103" s="215"/>
      <c r="O103" s="215"/>
      <c r="P103" s="215"/>
      <c r="Q103" s="215"/>
      <c r="R103" s="215"/>
      <c r="S103" s="215"/>
      <c r="T103" s="215"/>
      <c r="U103" s="215"/>
      <c r="V103" s="215"/>
      <c r="W103" s="215"/>
      <c r="X103" s="215"/>
      <c r="Y103" s="215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  <c r="BC103" s="216"/>
      <c r="BD103" s="216"/>
      <c r="BE103" s="216"/>
      <c r="BF103" s="216"/>
      <c r="BG103" s="216"/>
      <c r="BH103" s="216"/>
    </row>
    <row r="104" spans="1:86" ht="13.5" thickBot="1" x14ac:dyDescent="0.25">
      <c r="A104" s="1" t="s">
        <v>56</v>
      </c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86" ht="13.5" thickBot="1" x14ac:dyDescent="0.25">
      <c r="A105" s="52" t="s">
        <v>24</v>
      </c>
      <c r="B105" s="133" t="str">
        <f t="shared" ref="B105:AG105" si="263">B85</f>
        <v>1995q1</v>
      </c>
      <c r="C105" s="132" t="str">
        <f t="shared" si="263"/>
        <v>1995q2</v>
      </c>
      <c r="D105" s="132" t="str">
        <f t="shared" si="263"/>
        <v>1995q3</v>
      </c>
      <c r="E105" s="132" t="str">
        <f t="shared" si="263"/>
        <v>1995q4</v>
      </c>
      <c r="F105" s="132" t="str">
        <f t="shared" si="263"/>
        <v>1996q1</v>
      </c>
      <c r="G105" s="132" t="str">
        <f t="shared" si="263"/>
        <v>1996q2</v>
      </c>
      <c r="H105" s="132" t="str">
        <f t="shared" si="263"/>
        <v>1996q3</v>
      </c>
      <c r="I105" s="132" t="str">
        <f t="shared" si="263"/>
        <v>1996q4</v>
      </c>
      <c r="J105" s="132" t="str">
        <f t="shared" si="263"/>
        <v>1997q1</v>
      </c>
      <c r="K105" s="132" t="str">
        <f t="shared" si="263"/>
        <v>1997q2</v>
      </c>
      <c r="L105" s="132" t="str">
        <f t="shared" si="263"/>
        <v>1997q3</v>
      </c>
      <c r="M105" s="132" t="str">
        <f t="shared" si="263"/>
        <v>1997q4</v>
      </c>
      <c r="N105" s="132" t="str">
        <f t="shared" si="263"/>
        <v>1998q1</v>
      </c>
      <c r="O105" s="132" t="str">
        <f t="shared" si="263"/>
        <v>1998q2</v>
      </c>
      <c r="P105" s="132" t="str">
        <f t="shared" si="263"/>
        <v>1998q3</v>
      </c>
      <c r="Q105" s="132" t="str">
        <f t="shared" si="263"/>
        <v>1998q4</v>
      </c>
      <c r="R105" s="132" t="str">
        <f t="shared" si="263"/>
        <v>1999q1</v>
      </c>
      <c r="S105" s="132" t="str">
        <f t="shared" si="263"/>
        <v>1999q2</v>
      </c>
      <c r="T105" s="132" t="str">
        <f t="shared" si="263"/>
        <v>1999q3</v>
      </c>
      <c r="U105" s="132" t="str">
        <f t="shared" si="263"/>
        <v>1999q4</v>
      </c>
      <c r="V105" s="132" t="str">
        <f t="shared" si="263"/>
        <v>2000q1</v>
      </c>
      <c r="W105" s="132" t="str">
        <f t="shared" si="263"/>
        <v>2000q2</v>
      </c>
      <c r="X105" s="132" t="str">
        <f t="shared" si="263"/>
        <v>2000q3</v>
      </c>
      <c r="Y105" s="132" t="str">
        <f t="shared" si="263"/>
        <v>2000q4</v>
      </c>
      <c r="Z105" s="132" t="str">
        <f t="shared" si="263"/>
        <v>2001q1</v>
      </c>
      <c r="AA105" s="132" t="str">
        <f t="shared" si="263"/>
        <v>2001q2</v>
      </c>
      <c r="AB105" s="132" t="str">
        <f t="shared" si="263"/>
        <v>2001q3</v>
      </c>
      <c r="AC105" s="132" t="str">
        <f t="shared" si="263"/>
        <v>2001q4</v>
      </c>
      <c r="AD105" s="132" t="str">
        <f t="shared" si="263"/>
        <v>2002q1</v>
      </c>
      <c r="AE105" s="132" t="str">
        <f t="shared" si="263"/>
        <v>2002q2</v>
      </c>
      <c r="AF105" s="132" t="str">
        <f t="shared" si="263"/>
        <v>2002q3</v>
      </c>
      <c r="AG105" s="132" t="str">
        <f t="shared" si="263"/>
        <v>2002q4</v>
      </c>
      <c r="AH105" s="132" t="str">
        <f t="shared" ref="AH105:BM105" si="264">AH85</f>
        <v>2003q1</v>
      </c>
      <c r="AI105" s="132" t="str">
        <f t="shared" si="264"/>
        <v>2003q2</v>
      </c>
      <c r="AJ105" s="132" t="str">
        <f t="shared" si="264"/>
        <v>2003q3</v>
      </c>
      <c r="AK105" s="132" t="str">
        <f t="shared" si="264"/>
        <v>2003q4</v>
      </c>
      <c r="AL105" s="132" t="str">
        <f t="shared" si="264"/>
        <v>2004q1</v>
      </c>
      <c r="AM105" s="132" t="str">
        <f t="shared" si="264"/>
        <v>2004q2</v>
      </c>
      <c r="AN105" s="132" t="str">
        <f t="shared" si="264"/>
        <v>2004q3</v>
      </c>
      <c r="AO105" s="132" t="str">
        <f t="shared" si="264"/>
        <v>2004q4</v>
      </c>
      <c r="AP105" s="132" t="str">
        <f t="shared" si="264"/>
        <v>2005q1</v>
      </c>
      <c r="AQ105" s="132" t="str">
        <f t="shared" si="264"/>
        <v>2005q2</v>
      </c>
      <c r="AR105" s="132" t="str">
        <f t="shared" si="264"/>
        <v>2005q3</v>
      </c>
      <c r="AS105" s="132" t="str">
        <f t="shared" si="264"/>
        <v>2005q4</v>
      </c>
      <c r="AT105" s="132" t="str">
        <f t="shared" si="264"/>
        <v>2006q1</v>
      </c>
      <c r="AU105" s="132" t="str">
        <f t="shared" si="264"/>
        <v>2006q2</v>
      </c>
      <c r="AV105" s="132" t="str">
        <f t="shared" si="264"/>
        <v>2006q3</v>
      </c>
      <c r="AW105" s="132" t="str">
        <f t="shared" si="264"/>
        <v>2006q4</v>
      </c>
      <c r="AX105" s="132" t="str">
        <f t="shared" si="264"/>
        <v>2007q1</v>
      </c>
      <c r="AY105" s="132" t="str">
        <f t="shared" si="264"/>
        <v>2007q2</v>
      </c>
      <c r="AZ105" s="132" t="str">
        <f t="shared" si="264"/>
        <v>2007q3</v>
      </c>
      <c r="BA105" s="132" t="str">
        <f t="shared" si="264"/>
        <v>2007q4</v>
      </c>
      <c r="BB105" s="132" t="str">
        <f t="shared" si="264"/>
        <v>2008q1</v>
      </c>
      <c r="BC105" s="132" t="str">
        <f t="shared" si="264"/>
        <v>2008q2</v>
      </c>
      <c r="BD105" s="132" t="str">
        <f t="shared" si="264"/>
        <v>2008q3</v>
      </c>
      <c r="BE105" s="132" t="str">
        <f t="shared" si="264"/>
        <v>2008q4</v>
      </c>
      <c r="BF105" s="132" t="str">
        <f t="shared" si="264"/>
        <v>2009q1</v>
      </c>
      <c r="BG105" s="132" t="str">
        <f t="shared" si="264"/>
        <v>2009q2</v>
      </c>
      <c r="BH105" s="132" t="str">
        <f t="shared" si="264"/>
        <v>2009q3</v>
      </c>
      <c r="BI105" s="132" t="str">
        <f t="shared" si="264"/>
        <v>2009q4</v>
      </c>
      <c r="BJ105" s="132" t="str">
        <f t="shared" si="264"/>
        <v>2010q1</v>
      </c>
      <c r="BK105" s="132" t="str">
        <f t="shared" si="264"/>
        <v>2010q2</v>
      </c>
      <c r="BL105" s="132" t="str">
        <f t="shared" si="264"/>
        <v>2010q3</v>
      </c>
      <c r="BM105" s="132" t="str">
        <f t="shared" si="264"/>
        <v>2010q4</v>
      </c>
      <c r="BN105" s="132" t="str">
        <f t="shared" ref="BN105:CD105" si="265">BN85</f>
        <v>2011q1</v>
      </c>
      <c r="BO105" s="132" t="str">
        <f t="shared" si="265"/>
        <v>2011q2</v>
      </c>
      <c r="BP105" s="132" t="str">
        <f t="shared" si="265"/>
        <v>2011q3</v>
      </c>
      <c r="BQ105" s="132" t="str">
        <f t="shared" si="265"/>
        <v>2011q4</v>
      </c>
      <c r="BR105" s="132" t="str">
        <f t="shared" si="265"/>
        <v>2012q1</v>
      </c>
      <c r="BS105" s="132" t="str">
        <f t="shared" si="265"/>
        <v>2012q2</v>
      </c>
      <c r="BT105" s="132" t="str">
        <f t="shared" si="265"/>
        <v>2012q3</v>
      </c>
      <c r="BU105" s="132" t="str">
        <f t="shared" si="265"/>
        <v>2012q4</v>
      </c>
      <c r="BV105" s="132" t="str">
        <f t="shared" si="265"/>
        <v>2013q1</v>
      </c>
      <c r="BW105" s="132" t="str">
        <f t="shared" si="265"/>
        <v>2013q2</v>
      </c>
      <c r="BX105" s="132" t="str">
        <f t="shared" si="265"/>
        <v>2013q3</v>
      </c>
      <c r="BY105" s="132" t="str">
        <f t="shared" si="265"/>
        <v>2013q4</v>
      </c>
      <c r="BZ105" s="132" t="str">
        <f t="shared" si="265"/>
        <v>2014q1</v>
      </c>
      <c r="CA105" s="132" t="str">
        <f t="shared" si="265"/>
        <v>2014q2</v>
      </c>
      <c r="CB105" s="132" t="str">
        <f t="shared" si="265"/>
        <v>2014q3</v>
      </c>
      <c r="CC105" s="132" t="str">
        <f t="shared" si="265"/>
        <v>2014q4</v>
      </c>
      <c r="CD105" s="132" t="str">
        <f t="shared" ref="CD105:CH105" si="266">CD85</f>
        <v>2015q1</v>
      </c>
      <c r="CE105" s="132" t="str">
        <f t="shared" si="266"/>
        <v>2015q2</v>
      </c>
      <c r="CF105" s="132" t="str">
        <f t="shared" si="266"/>
        <v>2015q3</v>
      </c>
      <c r="CG105" s="132" t="str">
        <f t="shared" si="266"/>
        <v>2015q4</v>
      </c>
      <c r="CH105" s="132" t="str">
        <f t="shared" si="266"/>
        <v>2016q1</v>
      </c>
    </row>
    <row r="106" spans="1:86" ht="13.5" thickTop="1" x14ac:dyDescent="0.2">
      <c r="A106" s="53" t="s">
        <v>0</v>
      </c>
      <c r="B106" s="135"/>
      <c r="C106" s="61"/>
      <c r="D106" s="61"/>
      <c r="E106" s="61"/>
      <c r="F106" s="61">
        <f t="shared" ref="F106:F119" si="267">(F26-B26)/B26*100</f>
        <v>0.19693662002484352</v>
      </c>
      <c r="G106" s="61">
        <f t="shared" ref="G106:G119" si="268">(G26-C26)/C26*100</f>
        <v>60.219676606272543</v>
      </c>
      <c r="H106" s="61">
        <f t="shared" ref="H106:H119" si="269">(H26-D26)/D26*100</f>
        <v>7.8349972990944332</v>
      </c>
      <c r="I106" s="61">
        <f t="shared" ref="I106:I119" si="270">(I26-E26)/E26*100</f>
        <v>2.2978667725261483</v>
      </c>
      <c r="J106" s="61">
        <f t="shared" ref="J106:J119" si="271">(J26-F26)/F26*100</f>
        <v>23.156239423901607</v>
      </c>
      <c r="K106" s="61">
        <f t="shared" ref="K106:K119" si="272">(K26-G26)/G26*100</f>
        <v>4.7964865559842567</v>
      </c>
      <c r="L106" s="61">
        <f t="shared" ref="L106:L119" si="273">(L26-H26)/H26*100</f>
        <v>-1.5305779453962916</v>
      </c>
      <c r="M106" s="61">
        <f t="shared" ref="M106:M119" si="274">(M26-I26)/I26*100</f>
        <v>-9.4080497156579668</v>
      </c>
      <c r="N106" s="61">
        <f t="shared" ref="N106:N119" si="275">(N26-J26)/J26*100</f>
        <v>16.980522072038315</v>
      </c>
      <c r="O106" s="61">
        <f t="shared" ref="O106:O119" si="276">(O26-K26)/K26*100</f>
        <v>4.5573067422051752</v>
      </c>
      <c r="P106" s="61">
        <f t="shared" ref="P106:P119" si="277">(P26-L26)/L26*100</f>
        <v>11.052572813526087</v>
      </c>
      <c r="Q106" s="61">
        <f t="shared" ref="Q106:Q119" si="278">(Q26-M26)/M26*100</f>
        <v>-14.445104869387688</v>
      </c>
      <c r="R106" s="61">
        <f t="shared" ref="R106:R119" si="279">(R26-N26)/N26*100</f>
        <v>-15.007108293178941</v>
      </c>
      <c r="S106" s="61">
        <f t="shared" ref="S106:S119" si="280">(S26-O26)/O26*100</f>
        <v>-8.3999437817769584E-2</v>
      </c>
      <c r="T106" s="61">
        <f t="shared" ref="T106:T119" si="281">(T26-P26)/P26*100</f>
        <v>-2.1733214393739866</v>
      </c>
      <c r="U106" s="61">
        <f t="shared" ref="U106:U119" si="282">(U26-Q26)/Q26*100</f>
        <v>-8.7840580943798603</v>
      </c>
      <c r="V106" s="61">
        <f t="shared" ref="V106:V119" si="283">(V26-R26)/R26*100</f>
        <v>0.28508506278535883</v>
      </c>
      <c r="W106" s="61">
        <f t="shared" ref="W106:W119" si="284">(W26-S26)/S26*100</f>
        <v>-10.056645301068112</v>
      </c>
      <c r="X106" s="61">
        <f t="shared" ref="X106:X119" si="285">(X26-T26)/T26*100</f>
        <v>30.2214592898506</v>
      </c>
      <c r="Y106" s="61">
        <f t="shared" ref="Y106:Y119" si="286">(Y26-U26)/U26*100</f>
        <v>29.246068101542239</v>
      </c>
      <c r="Z106" s="61">
        <f t="shared" ref="Z106:Z119" si="287">(Z26-V26)/V26*100</f>
        <v>28.626216120397917</v>
      </c>
      <c r="AA106" s="61">
        <f t="shared" ref="AA106:AA119" si="288">(AA26-W26)/W26*100</f>
        <v>43.406244351836449</v>
      </c>
      <c r="AB106" s="61">
        <f t="shared" ref="AB106:AB119" si="289">(AB26-X26)/X26*100</f>
        <v>9.5420477457089365</v>
      </c>
      <c r="AC106" s="61">
        <f t="shared" ref="AC106:AC119" si="290">(AC26-Y26)/Y26*100</f>
        <v>45.557455988093508</v>
      </c>
      <c r="AD106" s="61">
        <f t="shared" ref="AD106:AD119" si="291">(AD26-Z26)/Z26*100</f>
        <v>17.154752816502288</v>
      </c>
      <c r="AE106" s="61">
        <f t="shared" ref="AE106:AE119" si="292">(AE26-AA26)/AA26*100</f>
        <v>28.083971715381729</v>
      </c>
      <c r="AF106" s="61">
        <f t="shared" ref="AF106:AF119" si="293">(AF26-AB26)/AB26*100</f>
        <v>27.774972730155167</v>
      </c>
      <c r="AG106" s="61">
        <f t="shared" ref="AG106:AG119" si="294">(AG26-AC26)/AC26*100</f>
        <v>10.180897731519291</v>
      </c>
      <c r="AH106" s="61">
        <f t="shared" ref="AH106:AH119" si="295">(AH26-AD26)/AD26*100</f>
        <v>-4.3710875772418287</v>
      </c>
      <c r="AI106" s="61">
        <f t="shared" ref="AI106:AI119" si="296">(AI26-AE26)/AE26*100</f>
        <v>-2.6376343844558168</v>
      </c>
      <c r="AJ106" s="61">
        <f t="shared" ref="AJ106:AJ119" si="297">(AJ26-AF26)/AF26*100</f>
        <v>-4.7252761751131782</v>
      </c>
      <c r="AK106" s="61">
        <f t="shared" ref="AK106:AK119" si="298">(AK26-AG26)/AG26*100</f>
        <v>-13.052710559806325</v>
      </c>
      <c r="AL106" s="61">
        <f t="shared" ref="AL106:AL119" si="299">(AL26-AH26)/AH26*100</f>
        <v>-0.45709787443770111</v>
      </c>
      <c r="AM106" s="61">
        <f t="shared" ref="AM106:AM119" si="300">(AM26-AI26)/AI26*100</f>
        <v>-2.1374761819455235</v>
      </c>
      <c r="AN106" s="61">
        <f t="shared" ref="AN106:AN119" si="301">(AN26-AJ26)/AJ26*100</f>
        <v>9.7640294525734763</v>
      </c>
      <c r="AO106" s="61">
        <f t="shared" ref="AO106:AO119" si="302">(AO26-AK26)/AK26*100</f>
        <v>6.8880383120778736</v>
      </c>
      <c r="AP106" s="61">
        <f t="shared" ref="AP106:AP119" si="303">(AP26-AL26)/AL26*100</f>
        <v>13.196299593952372</v>
      </c>
      <c r="AQ106" s="61">
        <f t="shared" ref="AQ106:AQ119" si="304">(AQ26-AM26)/AM26*100</f>
        <v>-19.384611828431161</v>
      </c>
      <c r="AR106" s="61">
        <f t="shared" ref="AR106:AR119" si="305">(AR26-AN26)/AN26*100</f>
        <v>-6.8716502294058817</v>
      </c>
      <c r="AS106" s="61">
        <f t="shared" ref="AS106:AS119" si="306">(AS26-AO26)/AO26*100</f>
        <v>8.0438683648868352</v>
      </c>
      <c r="AT106" s="61">
        <f t="shared" ref="AT106:AT119" si="307">(AT26-AP26)/AP26*100</f>
        <v>11.362919215189718</v>
      </c>
      <c r="AU106" s="61">
        <f t="shared" ref="AU106:AU119" si="308">(AU26-AQ26)/AQ26*100</f>
        <v>4.8676712484294233</v>
      </c>
      <c r="AV106" s="61">
        <f t="shared" ref="AV106:AV119" si="309">(AV26-AR26)/AR26*100</f>
        <v>33.598202748831582</v>
      </c>
      <c r="AW106" s="61">
        <f t="shared" ref="AW106:AW119" si="310">(AW26-AS26)/AS26*100</f>
        <v>34.454826474656954</v>
      </c>
      <c r="AX106" s="61">
        <f t="shared" ref="AX106:AX119" si="311">(AX26-AT26)/AT26*100</f>
        <v>54.175111285470656</v>
      </c>
      <c r="AY106" s="61">
        <f t="shared" ref="AY106:AY119" si="312">(AY26-AU26)/AU26*100</f>
        <v>55.723868297255649</v>
      </c>
      <c r="AZ106" s="61">
        <f t="shared" ref="AZ106:AZ119" si="313">(AZ26-AV26)/AV26*100</f>
        <v>21.277449599584266</v>
      </c>
      <c r="BA106" s="61">
        <f t="shared" ref="BA106:BA119" si="314">(BA26-AW26)/AW26*100</f>
        <v>14.205312174072981</v>
      </c>
      <c r="BB106" s="61">
        <f t="shared" ref="BB106:BB119" si="315">(BB26-AX26)/AX26*100</f>
        <v>18.386927050102241</v>
      </c>
      <c r="BC106" s="61">
        <f t="shared" ref="BC106:BC119" si="316">(BC26-AY26)/AY26*100</f>
        <v>40.243118626012475</v>
      </c>
      <c r="BD106" s="61">
        <f t="shared" ref="BD106:BD119" si="317">(BD26-AZ26)/AZ26*100</f>
        <v>27.873117252725301</v>
      </c>
      <c r="BE106" s="61">
        <f t="shared" ref="BE106:BE119" si="318">(BE26-BA26)/BA26*100</f>
        <v>6.6495668165235031</v>
      </c>
      <c r="BF106" s="61">
        <f t="shared" ref="BF106:BF119" si="319">(BF26-BB26)/BB26*100</f>
        <v>5.0655042155168983</v>
      </c>
      <c r="BG106" s="61">
        <f t="shared" ref="BG106:BG119" si="320">(BG26-BC26)/BC26*100</f>
        <v>4.0015795849316884</v>
      </c>
      <c r="BH106" s="61">
        <f t="shared" ref="BH106:BH119" si="321">(BH26-BD26)/BD26*100</f>
        <v>-15.68382197931895</v>
      </c>
      <c r="BI106" s="61">
        <f t="shared" ref="BI106:BI119" si="322">(BI26-BE26)/BE26*100</f>
        <v>-5.0544416320826171</v>
      </c>
      <c r="BJ106" s="61">
        <f t="shared" ref="BJ106:BJ119" si="323">(BJ26-BF26)/BF26*100</f>
        <v>-1.4157917910532938</v>
      </c>
      <c r="BK106" s="61">
        <f t="shared" ref="BK106:BK119" si="324">(BK26-BG26)/BG26*100</f>
        <v>8.8601356405334073</v>
      </c>
      <c r="BL106" s="61">
        <f t="shared" ref="BL106:BL119" si="325">(BL26-BH26)/BH26*100</f>
        <v>-10.060615082733367</v>
      </c>
      <c r="BM106" s="61">
        <f t="shared" ref="BM106:BM119" si="326">(BM26-BI26)/BI26*100</f>
        <v>-8.1459447126093902</v>
      </c>
      <c r="BN106" s="61">
        <f t="shared" ref="BN106:BN119" si="327">(BN26-BJ26)/BJ26*100</f>
        <v>5.4927167884065033</v>
      </c>
      <c r="BO106" s="61">
        <f t="shared" ref="BO106:BO119" si="328">(BO26-BK26)/BK26*100</f>
        <v>-0.58553607927588291</v>
      </c>
      <c r="BP106" s="61">
        <f t="shared" ref="BP106:BP119" si="329">(BP26-BL26)/BL26*100</f>
        <v>33.649525115945011</v>
      </c>
      <c r="BQ106" s="61">
        <f t="shared" ref="BQ106:BQ119" si="330">(BQ26-BM26)/BM26*100</f>
        <v>39.610382610222473</v>
      </c>
      <c r="BR106" s="61">
        <f t="shared" ref="BR106:BR119" si="331">(BR26-BN26)/BN26*100</f>
        <v>-8.0558768475733267</v>
      </c>
      <c r="BS106" s="61">
        <f t="shared" ref="BS106:BS119" si="332">(BS26-BO26)/BO26*100</f>
        <v>6.1837432356738473</v>
      </c>
      <c r="BT106" s="61">
        <f t="shared" ref="BT106:BT119" si="333">(BT26-BP26)/BP26*100</f>
        <v>-15.100661563482928</v>
      </c>
      <c r="BU106" s="61">
        <f t="shared" ref="BU106:BU119" si="334">(BU26-BQ26)/BQ26*100</f>
        <v>-17.637878874766511</v>
      </c>
      <c r="BV106" s="61">
        <f t="shared" ref="BV106:BV119" si="335">(BV26-BR26)/BR26*100</f>
        <v>9.3861856027278918</v>
      </c>
      <c r="BW106" s="61">
        <f t="shared" ref="BW106:BW119" si="336">(BW26-BS26)/BS26*100</f>
        <v>8.3776631241641777</v>
      </c>
      <c r="BX106" s="61">
        <f t="shared" ref="BX106:BX119" si="337">(BX26-BT26)/BT26*100</f>
        <v>-2.3003068782390184</v>
      </c>
      <c r="BY106" s="61">
        <f t="shared" ref="BY106:BY119" si="338">(BY26-BU26)/BU26*100</f>
        <v>-2.5377141993651176</v>
      </c>
      <c r="BZ106" s="61">
        <f t="shared" ref="BZ106:BZ119" si="339">(BZ26-BV26)/BV26*100</f>
        <v>9.1326056894752465</v>
      </c>
      <c r="CA106" s="61">
        <f t="shared" ref="CA106:CA119" si="340">(CA26-BW26)/BW26*100</f>
        <v>5.211158033634038</v>
      </c>
      <c r="CB106" s="61">
        <f t="shared" ref="CB106:CB119" si="341">(CB26-BX26)/BX26*100</f>
        <v>18.193923627495259</v>
      </c>
      <c r="CC106" s="61">
        <f t="shared" ref="CC106:CC119" si="342">(CC26-BY26)/BY26*100</f>
        <v>1.0603145427665943</v>
      </c>
      <c r="CD106" s="61">
        <f t="shared" ref="CD106:CD119" si="343">(CD26-BZ26)/BZ26*100</f>
        <v>15.21572105456899</v>
      </c>
      <c r="CE106" s="61">
        <f t="shared" ref="CE106:CE119" si="344">(CE26-CA26)/CA26*100</f>
        <v>-2.5423983349821397</v>
      </c>
      <c r="CF106" s="61">
        <f t="shared" ref="CF106:CF119" si="345">(CF26-CB26)/CB26*100</f>
        <v>-14.482548166417599</v>
      </c>
      <c r="CG106" s="61">
        <f t="shared" ref="CG106:CG119" si="346">(CG26-CC26)/CC26*100</f>
        <v>9.6614033013146958</v>
      </c>
      <c r="CH106" s="61">
        <f t="shared" ref="CH106:CH119" si="347">(CH26-CD26)/CD26*100</f>
        <v>21.620362532975879</v>
      </c>
    </row>
    <row r="107" spans="1:86" x14ac:dyDescent="0.2">
      <c r="A107" s="54" t="s">
        <v>1</v>
      </c>
      <c r="B107" s="136"/>
      <c r="C107" s="63"/>
      <c r="D107" s="63"/>
      <c r="E107" s="63"/>
      <c r="F107" s="63">
        <f t="shared" si="267"/>
        <v>-2.4964776516747076</v>
      </c>
      <c r="G107" s="63">
        <f t="shared" si="268"/>
        <v>65.789020874337467</v>
      </c>
      <c r="H107" s="63">
        <f t="shared" si="269"/>
        <v>6.3384966710599508</v>
      </c>
      <c r="I107" s="63">
        <f t="shared" si="270"/>
        <v>-0.56296194768074603</v>
      </c>
      <c r="J107" s="63">
        <f t="shared" si="271"/>
        <v>27.593799580789742</v>
      </c>
      <c r="K107" s="63">
        <f t="shared" si="272"/>
        <v>5.7116830353665371</v>
      </c>
      <c r="L107" s="63">
        <f t="shared" si="273"/>
        <v>-1.1847024957087453</v>
      </c>
      <c r="M107" s="63">
        <f t="shared" si="274"/>
        <v>-10.356365307853915</v>
      </c>
      <c r="N107" s="63">
        <f t="shared" si="275"/>
        <v>20.798641352512064</v>
      </c>
      <c r="O107" s="63">
        <f t="shared" si="276"/>
        <v>3.5086413653777475</v>
      </c>
      <c r="P107" s="63">
        <f t="shared" si="277"/>
        <v>8.5122195791624673</v>
      </c>
      <c r="Q107" s="63">
        <f t="shared" si="278"/>
        <v>-24.384784868916832</v>
      </c>
      <c r="R107" s="63">
        <f t="shared" si="279"/>
        <v>-21.543228494591371</v>
      </c>
      <c r="S107" s="63">
        <f t="shared" si="280"/>
        <v>-0.8658228911521485</v>
      </c>
      <c r="T107" s="63">
        <f t="shared" si="281"/>
        <v>-2.3057140407604959</v>
      </c>
      <c r="U107" s="63">
        <f t="shared" si="282"/>
        <v>-17.061275998995214</v>
      </c>
      <c r="V107" s="63">
        <f t="shared" si="283"/>
        <v>-8.4513273593888076</v>
      </c>
      <c r="W107" s="63">
        <f t="shared" si="284"/>
        <v>-16.186334656893571</v>
      </c>
      <c r="X107" s="63">
        <f t="shared" si="285"/>
        <v>30.476070684522981</v>
      </c>
      <c r="Y107" s="63">
        <f t="shared" si="286"/>
        <v>28.112065784241874</v>
      </c>
      <c r="Z107" s="63">
        <f t="shared" si="287"/>
        <v>24.550054274691334</v>
      </c>
      <c r="AA107" s="63">
        <f t="shared" si="288"/>
        <v>45.581551658633728</v>
      </c>
      <c r="AB107" s="63">
        <f t="shared" si="289"/>
        <v>4.7964872516303982</v>
      </c>
      <c r="AC107" s="63">
        <f t="shared" si="290"/>
        <v>57.734254373345337</v>
      </c>
      <c r="AD107" s="63">
        <f t="shared" si="291"/>
        <v>16.339485056831705</v>
      </c>
      <c r="AE107" s="63">
        <f t="shared" si="292"/>
        <v>28.721849146721368</v>
      </c>
      <c r="AF107" s="63">
        <f t="shared" si="293"/>
        <v>25.785720822818686</v>
      </c>
      <c r="AG107" s="63">
        <f t="shared" si="294"/>
        <v>4.8767339779190877</v>
      </c>
      <c r="AH107" s="63">
        <f t="shared" si="295"/>
        <v>-4.7915017276435021</v>
      </c>
      <c r="AI107" s="63">
        <f t="shared" si="296"/>
        <v>-0.55876440168731589</v>
      </c>
      <c r="AJ107" s="63">
        <f t="shared" si="297"/>
        <v>-3.3595551284137528</v>
      </c>
      <c r="AK107" s="63">
        <f t="shared" si="298"/>
        <v>-13.327181282580058</v>
      </c>
      <c r="AL107" s="63">
        <f t="shared" si="299"/>
        <v>-0.1176648630472816</v>
      </c>
      <c r="AM107" s="63">
        <f t="shared" si="300"/>
        <v>-3.5412989029346789</v>
      </c>
      <c r="AN107" s="63">
        <f t="shared" si="301"/>
        <v>10.895399771161038</v>
      </c>
      <c r="AO107" s="63">
        <f t="shared" si="302"/>
        <v>5.0955867286456034</v>
      </c>
      <c r="AP107" s="63">
        <f t="shared" si="303"/>
        <v>17.755173962239784</v>
      </c>
      <c r="AQ107" s="63">
        <f t="shared" si="304"/>
        <v>-25.560456753318146</v>
      </c>
      <c r="AR107" s="63">
        <f t="shared" si="305"/>
        <v>-10.872140806308336</v>
      </c>
      <c r="AS107" s="63">
        <f t="shared" si="306"/>
        <v>2.1249940068239437</v>
      </c>
      <c r="AT107" s="63">
        <f t="shared" si="307"/>
        <v>10.312548084743675</v>
      </c>
      <c r="AU107" s="63">
        <f t="shared" si="308"/>
        <v>4.0737038637918541</v>
      </c>
      <c r="AV107" s="63">
        <f t="shared" si="309"/>
        <v>32.150152606902438</v>
      </c>
      <c r="AW107" s="63">
        <f t="shared" si="310"/>
        <v>35.186793387009146</v>
      </c>
      <c r="AX107" s="63">
        <f t="shared" si="311"/>
        <v>55.440269797319985</v>
      </c>
      <c r="AY107" s="63">
        <f t="shared" si="312"/>
        <v>62.091743984496816</v>
      </c>
      <c r="AZ107" s="63">
        <f t="shared" si="313"/>
        <v>25.745223777426911</v>
      </c>
      <c r="BA107" s="63">
        <f t="shared" si="314"/>
        <v>13.505810308719274</v>
      </c>
      <c r="BB107" s="63">
        <f t="shared" si="315"/>
        <v>19.634659073279114</v>
      </c>
      <c r="BC107" s="63">
        <f t="shared" si="316"/>
        <v>42.253170562094198</v>
      </c>
      <c r="BD107" s="63">
        <f t="shared" si="317"/>
        <v>25.820807764274679</v>
      </c>
      <c r="BE107" s="63">
        <f t="shared" si="318"/>
        <v>-3.3743479238080876</v>
      </c>
      <c r="BF107" s="63">
        <f t="shared" si="319"/>
        <v>5.1500947149460083</v>
      </c>
      <c r="BG107" s="63">
        <f t="shared" si="320"/>
        <v>5.1319391043244105</v>
      </c>
      <c r="BH107" s="63">
        <f t="shared" si="321"/>
        <v>-19.393718830874391</v>
      </c>
      <c r="BI107" s="63">
        <f t="shared" si="322"/>
        <v>-9.9011864722448024</v>
      </c>
      <c r="BJ107" s="63">
        <f t="shared" si="323"/>
        <v>-1.8975702746742631</v>
      </c>
      <c r="BK107" s="63">
        <f t="shared" si="324"/>
        <v>7.5121564742388127</v>
      </c>
      <c r="BL107" s="63">
        <f t="shared" si="325"/>
        <v>-20.068509999567262</v>
      </c>
      <c r="BM107" s="63">
        <f t="shared" si="326"/>
        <v>-39.606702556060078</v>
      </c>
      <c r="BN107" s="63">
        <f t="shared" si="327"/>
        <v>-3.8544790106240123</v>
      </c>
      <c r="BO107" s="63">
        <f t="shared" si="328"/>
        <v>-1.7992701079852114</v>
      </c>
      <c r="BP107" s="63">
        <f t="shared" si="329"/>
        <v>45.809192550439576</v>
      </c>
      <c r="BQ107" s="63">
        <f t="shared" si="330"/>
        <v>93.219960568647394</v>
      </c>
      <c r="BR107" s="63">
        <f t="shared" si="331"/>
        <v>-12.337274944412144</v>
      </c>
      <c r="BS107" s="63">
        <f t="shared" si="332"/>
        <v>7.5780338598811756</v>
      </c>
      <c r="BT107" s="63">
        <f t="shared" si="333"/>
        <v>-19.095081112331929</v>
      </c>
      <c r="BU107" s="63">
        <f t="shared" si="334"/>
        <v>-20.114512358282958</v>
      </c>
      <c r="BV107" s="63">
        <f t="shared" si="335"/>
        <v>9.6238055369425002</v>
      </c>
      <c r="BW107" s="63">
        <f t="shared" si="336"/>
        <v>10.604527791551286</v>
      </c>
      <c r="BX107" s="63">
        <f t="shared" si="337"/>
        <v>-6.7135926458229482</v>
      </c>
      <c r="BY107" s="63">
        <f t="shared" si="338"/>
        <v>-20.20851099419037</v>
      </c>
      <c r="BZ107" s="63">
        <f t="shared" si="339"/>
        <v>12.396451068127709</v>
      </c>
      <c r="CA107" s="63">
        <f t="shared" si="340"/>
        <v>6.7970366430890241</v>
      </c>
      <c r="CB107" s="63">
        <f t="shared" si="341"/>
        <v>32.118775339030996</v>
      </c>
      <c r="CC107" s="63">
        <f t="shared" si="342"/>
        <v>14.895674851866477</v>
      </c>
      <c r="CD107" s="63">
        <f t="shared" si="343"/>
        <v>28.067916996944625</v>
      </c>
      <c r="CE107" s="63">
        <f t="shared" si="344"/>
        <v>-2.7053877333598586</v>
      </c>
      <c r="CF107" s="63">
        <f t="shared" si="345"/>
        <v>-15.951220776081342</v>
      </c>
      <c r="CG107" s="63">
        <f t="shared" si="346"/>
        <v>27.673723908448927</v>
      </c>
      <c r="CH107" s="63">
        <f t="shared" si="347"/>
        <v>31.609495473802866</v>
      </c>
    </row>
    <row r="108" spans="1:86" x14ac:dyDescent="0.2">
      <c r="A108" s="57" t="s">
        <v>2</v>
      </c>
      <c r="B108" s="137"/>
      <c r="C108" s="64"/>
      <c r="D108" s="64"/>
      <c r="E108" s="64"/>
      <c r="F108" s="64">
        <f t="shared" si="267"/>
        <v>14.177604478069117</v>
      </c>
      <c r="G108" s="64">
        <f t="shared" si="268"/>
        <v>21.352676467500398</v>
      </c>
      <c r="H108" s="64">
        <f t="shared" si="269"/>
        <v>18.009347981586078</v>
      </c>
      <c r="I108" s="64">
        <f t="shared" si="270"/>
        <v>20.823348691590095</v>
      </c>
      <c r="J108" s="64">
        <f t="shared" si="271"/>
        <v>3.4860567680479031</v>
      </c>
      <c r="K108" s="64">
        <f t="shared" si="272"/>
        <v>-3.9291617722481185</v>
      </c>
      <c r="L108" s="64">
        <f t="shared" si="273"/>
        <v>-3.6495422527716226</v>
      </c>
      <c r="M108" s="64">
        <f t="shared" si="274"/>
        <v>-4.3541355720241759</v>
      </c>
      <c r="N108" s="64">
        <f t="shared" si="275"/>
        <v>-3.8865426271137351</v>
      </c>
      <c r="O108" s="64">
        <f t="shared" si="276"/>
        <v>15.558801633922911</v>
      </c>
      <c r="P108" s="64">
        <f t="shared" si="277"/>
        <v>27.01387845641543</v>
      </c>
      <c r="Q108" s="64">
        <f t="shared" si="278"/>
        <v>35.202766371070396</v>
      </c>
      <c r="R108" s="64">
        <f t="shared" si="279"/>
        <v>29.88910896318276</v>
      </c>
      <c r="S108" s="64">
        <f t="shared" si="280"/>
        <v>7.2627807319743862</v>
      </c>
      <c r="T108" s="64">
        <f t="shared" si="281"/>
        <v>-1.4626555187368391</v>
      </c>
      <c r="U108" s="64">
        <f t="shared" si="282"/>
        <v>14.338518776521186</v>
      </c>
      <c r="V108" s="64">
        <f t="shared" si="283"/>
        <v>36.532792475949691</v>
      </c>
      <c r="W108" s="64">
        <f t="shared" si="284"/>
        <v>43.178834260664537</v>
      </c>
      <c r="X108" s="64">
        <f t="shared" si="285"/>
        <v>28.866432384254637</v>
      </c>
      <c r="Y108" s="64">
        <f t="shared" si="286"/>
        <v>31.543965181293711</v>
      </c>
      <c r="Z108" s="64">
        <f t="shared" si="287"/>
        <v>39.966238573538284</v>
      </c>
      <c r="AA108" s="64">
        <f t="shared" si="288"/>
        <v>32.347155808663757</v>
      </c>
      <c r="AB108" s="64">
        <f t="shared" si="289"/>
        <v>35.113103595503894</v>
      </c>
      <c r="AC108" s="64">
        <f t="shared" si="290"/>
        <v>21.526621520001353</v>
      </c>
      <c r="AD108" s="64">
        <f t="shared" si="291"/>
        <v>19.17304199959441</v>
      </c>
      <c r="AE108" s="64">
        <f t="shared" si="292"/>
        <v>24.516769865012726</v>
      </c>
      <c r="AF108" s="64">
        <f t="shared" si="293"/>
        <v>36.088784459316805</v>
      </c>
      <c r="AG108" s="64">
        <f t="shared" si="294"/>
        <v>23.767387078305209</v>
      </c>
      <c r="AH108" s="64">
        <f t="shared" si="295"/>
        <v>-3.3550504881530157</v>
      </c>
      <c r="AI108" s="64">
        <f t="shared" si="296"/>
        <v>-14.655911130641751</v>
      </c>
      <c r="AJ108" s="64">
        <f t="shared" si="297"/>
        <v>-10.000992219465127</v>
      </c>
      <c r="AK108" s="64">
        <f t="shared" si="298"/>
        <v>-12.456967094864893</v>
      </c>
      <c r="AL108" s="64">
        <f t="shared" si="299"/>
        <v>-1.2652309183191479</v>
      </c>
      <c r="AM108" s="64">
        <f t="shared" si="300"/>
        <v>7.3188012419547173</v>
      </c>
      <c r="AN108" s="64">
        <f t="shared" si="301"/>
        <v>5.0710852560456567</v>
      </c>
      <c r="AO108" s="64">
        <f t="shared" si="302"/>
        <v>10.739911907843624</v>
      </c>
      <c r="AP108" s="64">
        <f t="shared" si="303"/>
        <v>2.2162327372289083</v>
      </c>
      <c r="AQ108" s="64">
        <f t="shared" si="304"/>
        <v>18.006632362798626</v>
      </c>
      <c r="AR108" s="64">
        <f t="shared" si="305"/>
        <v>10.642302525220085</v>
      </c>
      <c r="AS108" s="64">
        <f t="shared" si="306"/>
        <v>20.114889760677713</v>
      </c>
      <c r="AT108" s="64">
        <f t="shared" si="307"/>
        <v>14.277326639799501</v>
      </c>
      <c r="AU108" s="64">
        <f t="shared" si="308"/>
        <v>7.8999804199113468</v>
      </c>
      <c r="AV108" s="64">
        <f t="shared" si="309"/>
        <v>38.704978559645106</v>
      </c>
      <c r="AW108" s="64">
        <f t="shared" si="310"/>
        <v>33.185622143870809</v>
      </c>
      <c r="AX108" s="64">
        <f t="shared" si="311"/>
        <v>50.786534946672056</v>
      </c>
      <c r="AY108" s="64">
        <f t="shared" si="312"/>
        <v>32.26618931678307</v>
      </c>
      <c r="AZ108" s="64">
        <f t="shared" si="313"/>
        <v>6.2657444654696697</v>
      </c>
      <c r="BA108" s="64">
        <f t="shared" si="314"/>
        <v>15.436447790558889</v>
      </c>
      <c r="BB108" s="64">
        <f t="shared" si="315"/>
        <v>14.94188415482626</v>
      </c>
      <c r="BC108" s="64">
        <f t="shared" si="316"/>
        <v>31.168888382193749</v>
      </c>
      <c r="BD108" s="64">
        <f t="shared" si="317"/>
        <v>36.032924004836694</v>
      </c>
      <c r="BE108" s="64">
        <f t="shared" si="318"/>
        <v>23.996772259878053</v>
      </c>
      <c r="BF108" s="64">
        <f t="shared" si="319"/>
        <v>4.8224105703762028</v>
      </c>
      <c r="BG108" s="64">
        <f t="shared" si="320"/>
        <v>-1.5325615235023233</v>
      </c>
      <c r="BH108" s="64">
        <f t="shared" si="321"/>
        <v>-2.0409032799298137</v>
      </c>
      <c r="BI108" s="64">
        <f t="shared" si="322"/>
        <v>1.4817439096515719</v>
      </c>
      <c r="BJ108" s="64">
        <f t="shared" si="323"/>
        <v>-2.6943072263560425E-2</v>
      </c>
      <c r="BK108" s="64">
        <f t="shared" si="324"/>
        <v>15.906398604646505</v>
      </c>
      <c r="BL108" s="64">
        <f t="shared" si="325"/>
        <v>20.223319971208852</v>
      </c>
      <c r="BM108" s="64">
        <f t="shared" si="326"/>
        <v>29.522227346407306</v>
      </c>
      <c r="BN108" s="64">
        <f t="shared" si="327"/>
        <v>31.934191550619524</v>
      </c>
      <c r="BO108" s="64">
        <f t="shared" si="328"/>
        <v>5.2995030691675566</v>
      </c>
      <c r="BP108" s="64">
        <f t="shared" si="329"/>
        <v>9.1859199599358465</v>
      </c>
      <c r="BQ108" s="64">
        <f t="shared" si="330"/>
        <v>9.6813835836143429</v>
      </c>
      <c r="BR108" s="64">
        <f t="shared" si="331"/>
        <v>0.77007680595751393</v>
      </c>
      <c r="BS108" s="64">
        <f t="shared" si="332"/>
        <v>-0.12100181128907297</v>
      </c>
      <c r="BT108" s="64">
        <f t="shared" si="333"/>
        <v>-4.368907606213563</v>
      </c>
      <c r="BU108" s="64">
        <f t="shared" si="334"/>
        <v>-15.202140642893641</v>
      </c>
      <c r="BV108" s="64">
        <f t="shared" si="335"/>
        <v>8.9600554364826035</v>
      </c>
      <c r="BW108" s="64">
        <f t="shared" si="336"/>
        <v>-2.4680339893628975</v>
      </c>
      <c r="BX108" s="64">
        <f t="shared" si="337"/>
        <v>7.7309392952313853</v>
      </c>
      <c r="BY108" s="64">
        <f t="shared" si="338"/>
        <v>13.834522209297969</v>
      </c>
      <c r="BZ108" s="64">
        <f t="shared" si="339"/>
        <v>3.2438092344192864</v>
      </c>
      <c r="CA108" s="64">
        <f t="shared" si="340"/>
        <v>-3.5479425966576836</v>
      </c>
      <c r="CB108" s="64">
        <f t="shared" si="341"/>
        <v>-9.2130662361577631</v>
      </c>
      <c r="CC108" s="64">
        <f t="shared" si="342"/>
        <v>-7.9248271187346839</v>
      </c>
      <c r="CD108" s="64">
        <f t="shared" si="343"/>
        <v>-10.028552864353705</v>
      </c>
      <c r="CE108" s="64">
        <f t="shared" si="344"/>
        <v>-1.5456244813109559</v>
      </c>
      <c r="CF108" s="64">
        <f t="shared" si="345"/>
        <v>-10.275892673983481</v>
      </c>
      <c r="CG108" s="64">
        <f t="shared" si="346"/>
        <v>-4.935652249319884</v>
      </c>
      <c r="CH108" s="64">
        <f t="shared" si="347"/>
        <v>-6.3082254271874429</v>
      </c>
    </row>
    <row r="109" spans="1:86" x14ac:dyDescent="0.2">
      <c r="A109" s="53" t="s">
        <v>3</v>
      </c>
      <c r="B109" s="140"/>
      <c r="C109" s="62"/>
      <c r="D109" s="62"/>
      <c r="E109" s="62"/>
      <c r="F109" s="62">
        <f t="shared" si="267"/>
        <v>12.066991528606914</v>
      </c>
      <c r="G109" s="62">
        <f t="shared" si="268"/>
        <v>9.619798177560499</v>
      </c>
      <c r="H109" s="62">
        <f t="shared" si="269"/>
        <v>5.3672016976199473</v>
      </c>
      <c r="I109" s="62">
        <f t="shared" si="270"/>
        <v>9.9103985355372952</v>
      </c>
      <c r="J109" s="62">
        <f t="shared" si="271"/>
        <v>12.548498052852894</v>
      </c>
      <c r="K109" s="62">
        <f t="shared" si="272"/>
        <v>14.182538873622343</v>
      </c>
      <c r="L109" s="62">
        <f t="shared" si="273"/>
        <v>13.322193398342202</v>
      </c>
      <c r="M109" s="62">
        <f t="shared" si="274"/>
        <v>10.980568281567644</v>
      </c>
      <c r="N109" s="62">
        <f t="shared" si="275"/>
        <v>2.1810494325023426</v>
      </c>
      <c r="O109" s="62">
        <f t="shared" si="276"/>
        <v>-3.0162111455240774</v>
      </c>
      <c r="P109" s="62">
        <f t="shared" si="277"/>
        <v>-2.9864253764024622</v>
      </c>
      <c r="Q109" s="62">
        <f t="shared" si="278"/>
        <v>-7.4719885997289692</v>
      </c>
      <c r="R109" s="62">
        <f t="shared" si="279"/>
        <v>-3.4173153995672627</v>
      </c>
      <c r="S109" s="62">
        <f t="shared" si="280"/>
        <v>-1.4262806313775533</v>
      </c>
      <c r="T109" s="62">
        <f t="shared" si="281"/>
        <v>7.3619229764163725</v>
      </c>
      <c r="U109" s="62">
        <f t="shared" si="282"/>
        <v>12.35543241321929</v>
      </c>
      <c r="V109" s="62">
        <f t="shared" si="283"/>
        <v>18.417479696999251</v>
      </c>
      <c r="W109" s="62">
        <f t="shared" si="284"/>
        <v>19.929206980325414</v>
      </c>
      <c r="X109" s="62">
        <f t="shared" si="285"/>
        <v>20.94695577796438</v>
      </c>
      <c r="Y109" s="62">
        <f t="shared" si="286"/>
        <v>22.752861095836412</v>
      </c>
      <c r="Z109" s="62">
        <f t="shared" si="287"/>
        <v>21.768187527684617</v>
      </c>
      <c r="AA109" s="62">
        <f t="shared" si="288"/>
        <v>18.189262737097774</v>
      </c>
      <c r="AB109" s="62">
        <f t="shared" si="289"/>
        <v>10.686290737516437</v>
      </c>
      <c r="AC109" s="62">
        <f t="shared" si="290"/>
        <v>14.568750857768931</v>
      </c>
      <c r="AD109" s="62">
        <f t="shared" si="291"/>
        <v>8.5105995587045769</v>
      </c>
      <c r="AE109" s="62">
        <f t="shared" si="292"/>
        <v>15.322395663663285</v>
      </c>
      <c r="AF109" s="62">
        <f t="shared" si="293"/>
        <v>19.543046859441795</v>
      </c>
      <c r="AG109" s="62">
        <f t="shared" si="294"/>
        <v>20.034999214295578</v>
      </c>
      <c r="AH109" s="62">
        <f t="shared" si="295"/>
        <v>16.838467447676532</v>
      </c>
      <c r="AI109" s="62">
        <f t="shared" si="296"/>
        <v>6.8120798001446268</v>
      </c>
      <c r="AJ109" s="62">
        <f t="shared" si="297"/>
        <v>3.1282634941930154</v>
      </c>
      <c r="AK109" s="62">
        <f t="shared" si="298"/>
        <v>1.0894293886377369</v>
      </c>
      <c r="AL109" s="62">
        <f t="shared" si="299"/>
        <v>5.6510991356443458</v>
      </c>
      <c r="AM109" s="62">
        <f t="shared" si="300"/>
        <v>10.16822263603313</v>
      </c>
      <c r="AN109" s="62">
        <f t="shared" si="301"/>
        <v>13.485317486208659</v>
      </c>
      <c r="AO109" s="62">
        <f t="shared" si="302"/>
        <v>13.506209992851744</v>
      </c>
      <c r="AP109" s="62">
        <f t="shared" si="303"/>
        <v>5.3428656696767796</v>
      </c>
      <c r="AQ109" s="62">
        <f t="shared" si="304"/>
        <v>13.560268174489137</v>
      </c>
      <c r="AR109" s="62">
        <f t="shared" si="305"/>
        <v>11.541163633017716</v>
      </c>
      <c r="AS109" s="62">
        <f t="shared" si="306"/>
        <v>4.6128462586382764</v>
      </c>
      <c r="AT109" s="62">
        <f t="shared" si="307"/>
        <v>-2.0465898694489</v>
      </c>
      <c r="AU109" s="62">
        <f t="shared" si="308"/>
        <v>-5.4053308695651312</v>
      </c>
      <c r="AV109" s="62">
        <f t="shared" si="309"/>
        <v>-3.9560821870079437</v>
      </c>
      <c r="AW109" s="62">
        <f t="shared" si="310"/>
        <v>-5.0603114372590774</v>
      </c>
      <c r="AX109" s="62">
        <f t="shared" si="311"/>
        <v>20.931443996820047</v>
      </c>
      <c r="AY109" s="62">
        <f t="shared" si="312"/>
        <v>9.8778577507150835</v>
      </c>
      <c r="AZ109" s="62">
        <f t="shared" si="313"/>
        <v>7.1690151440922323</v>
      </c>
      <c r="BA109" s="62">
        <f t="shared" si="314"/>
        <v>12.323957957107973</v>
      </c>
      <c r="BB109" s="62">
        <f t="shared" si="315"/>
        <v>14.006290815202718</v>
      </c>
      <c r="BC109" s="62">
        <f t="shared" si="316"/>
        <v>23.214181912067897</v>
      </c>
      <c r="BD109" s="62">
        <f t="shared" si="317"/>
        <v>24.754284465920744</v>
      </c>
      <c r="BE109" s="62">
        <f t="shared" si="318"/>
        <v>15.045889108742031</v>
      </c>
      <c r="BF109" s="62">
        <f t="shared" si="319"/>
        <v>7.2114253344766936</v>
      </c>
      <c r="BG109" s="62">
        <f t="shared" si="320"/>
        <v>-1.3309429383185498</v>
      </c>
      <c r="BH109" s="62">
        <f t="shared" si="321"/>
        <v>-1.9018066298881622</v>
      </c>
      <c r="BI109" s="62">
        <f t="shared" si="322"/>
        <v>-1.6624214661172692</v>
      </c>
      <c r="BJ109" s="62">
        <f t="shared" si="323"/>
        <v>3.5094672128419409</v>
      </c>
      <c r="BK109" s="62">
        <f t="shared" si="324"/>
        <v>5.2449735034667553</v>
      </c>
      <c r="BL109" s="62">
        <f t="shared" si="325"/>
        <v>1.8926157236059196</v>
      </c>
      <c r="BM109" s="62">
        <f t="shared" si="326"/>
        <v>-4.3561657202515818</v>
      </c>
      <c r="BN109" s="62">
        <f t="shared" si="327"/>
        <v>-2.03220793708073</v>
      </c>
      <c r="BO109" s="62">
        <f t="shared" si="328"/>
        <v>5.0406878456633235</v>
      </c>
      <c r="BP109" s="62">
        <f t="shared" si="329"/>
        <v>4.3704148356025501</v>
      </c>
      <c r="BQ109" s="62">
        <f t="shared" si="330"/>
        <v>3.4799263853747187</v>
      </c>
      <c r="BR109" s="62">
        <f t="shared" si="331"/>
        <v>10.696353519215677</v>
      </c>
      <c r="BS109" s="62">
        <f t="shared" si="332"/>
        <v>9.2761087485765916</v>
      </c>
      <c r="BT109" s="62">
        <f t="shared" si="333"/>
        <v>4.1498797421763047</v>
      </c>
      <c r="BU109" s="62">
        <f t="shared" si="334"/>
        <v>4.3935852292596795</v>
      </c>
      <c r="BV109" s="62">
        <f t="shared" si="335"/>
        <v>0.26125447611805919</v>
      </c>
      <c r="BW109" s="62">
        <f t="shared" si="336"/>
        <v>7.8832047901902582</v>
      </c>
      <c r="BX109" s="62">
        <f t="shared" si="337"/>
        <v>13.078314928448743</v>
      </c>
      <c r="BY109" s="62">
        <f t="shared" si="338"/>
        <v>19.905751489752557</v>
      </c>
      <c r="BZ109" s="62">
        <f t="shared" si="339"/>
        <v>18.247565121305488</v>
      </c>
      <c r="CA109" s="62">
        <f t="shared" si="340"/>
        <v>13.562982155298398</v>
      </c>
      <c r="CB109" s="62">
        <f t="shared" si="341"/>
        <v>8.5727991905077072</v>
      </c>
      <c r="CC109" s="62">
        <f t="shared" si="342"/>
        <v>5.7588833523946326</v>
      </c>
      <c r="CD109" s="62">
        <f t="shared" si="343"/>
        <v>-2.4535702153334866</v>
      </c>
      <c r="CE109" s="62">
        <f t="shared" si="344"/>
        <v>-3.8526929807015762</v>
      </c>
      <c r="CF109" s="62">
        <f t="shared" si="345"/>
        <v>-3.3115858872046648</v>
      </c>
      <c r="CG109" s="62">
        <f t="shared" si="346"/>
        <v>-6.8483217037520676</v>
      </c>
      <c r="CH109" s="62">
        <f t="shared" si="347"/>
        <v>-0.27066907038000276</v>
      </c>
    </row>
    <row r="110" spans="1:86" x14ac:dyDescent="0.2">
      <c r="A110" s="54" t="s">
        <v>4</v>
      </c>
      <c r="B110" s="136"/>
      <c r="C110" s="63"/>
      <c r="D110" s="63"/>
      <c r="E110" s="63"/>
      <c r="F110" s="63">
        <f t="shared" si="267"/>
        <v>12.615596326397702</v>
      </c>
      <c r="G110" s="63">
        <f t="shared" si="268"/>
        <v>9.5849320329543026</v>
      </c>
      <c r="H110" s="63">
        <f t="shared" si="269"/>
        <v>5.1666667012495209</v>
      </c>
      <c r="I110" s="63">
        <f t="shared" si="270"/>
        <v>11.001482699819395</v>
      </c>
      <c r="J110" s="63">
        <f t="shared" si="271"/>
        <v>13.569712682576194</v>
      </c>
      <c r="K110" s="63">
        <f t="shared" si="272"/>
        <v>14.850539902335536</v>
      </c>
      <c r="L110" s="63">
        <f t="shared" si="273"/>
        <v>12.573488392154161</v>
      </c>
      <c r="M110" s="63">
        <f t="shared" si="274"/>
        <v>9.1803313577253363</v>
      </c>
      <c r="N110" s="63">
        <f t="shared" si="275"/>
        <v>2.7857306366464694</v>
      </c>
      <c r="O110" s="63">
        <f t="shared" si="276"/>
        <v>-4.0338531990830129</v>
      </c>
      <c r="P110" s="63">
        <f t="shared" si="277"/>
        <v>-3.3034576549154289</v>
      </c>
      <c r="Q110" s="63">
        <f t="shared" si="278"/>
        <v>-8.6341418046976468</v>
      </c>
      <c r="R110" s="63">
        <f t="shared" si="279"/>
        <v>-2.792713817119501</v>
      </c>
      <c r="S110" s="63">
        <f t="shared" si="280"/>
        <v>-0.86343968446541985</v>
      </c>
      <c r="T110" s="63">
        <f t="shared" si="281"/>
        <v>8.217137005343762</v>
      </c>
      <c r="U110" s="63">
        <f t="shared" si="282"/>
        <v>17.985510085461481</v>
      </c>
      <c r="V110" s="63">
        <f t="shared" si="283"/>
        <v>21.438682115539205</v>
      </c>
      <c r="W110" s="63">
        <f t="shared" si="284"/>
        <v>23.697049511511352</v>
      </c>
      <c r="X110" s="63">
        <f t="shared" si="285"/>
        <v>25.573823868582725</v>
      </c>
      <c r="Y110" s="63">
        <f t="shared" si="286"/>
        <v>25.793642439717324</v>
      </c>
      <c r="Z110" s="63">
        <f t="shared" si="287"/>
        <v>22.703274190214209</v>
      </c>
      <c r="AA110" s="63">
        <f t="shared" si="288"/>
        <v>18.1393879069905</v>
      </c>
      <c r="AB110" s="63">
        <f t="shared" si="289"/>
        <v>9.1609817621983058</v>
      </c>
      <c r="AC110" s="63">
        <f t="shared" si="290"/>
        <v>13.254360067051415</v>
      </c>
      <c r="AD110" s="63">
        <f t="shared" si="291"/>
        <v>13.391253399621709</v>
      </c>
      <c r="AE110" s="63">
        <f t="shared" si="292"/>
        <v>21.95624453945933</v>
      </c>
      <c r="AF110" s="63">
        <f t="shared" si="293"/>
        <v>25.736076006951901</v>
      </c>
      <c r="AG110" s="63">
        <f t="shared" si="294"/>
        <v>24.305735407384507</v>
      </c>
      <c r="AH110" s="63">
        <f t="shared" si="295"/>
        <v>20.556711045917911</v>
      </c>
      <c r="AI110" s="63">
        <f t="shared" si="296"/>
        <v>8.5390091886244424</v>
      </c>
      <c r="AJ110" s="63">
        <f t="shared" si="297"/>
        <v>4.4508560205277972</v>
      </c>
      <c r="AK110" s="63">
        <f t="shared" si="298"/>
        <v>2.918858178328628</v>
      </c>
      <c r="AL110" s="63">
        <f t="shared" si="299"/>
        <v>4.1054239393024758</v>
      </c>
      <c r="AM110" s="63">
        <f t="shared" si="300"/>
        <v>7.7605230000992069</v>
      </c>
      <c r="AN110" s="63">
        <f t="shared" si="301"/>
        <v>11.579647938372894</v>
      </c>
      <c r="AO110" s="63">
        <f t="shared" si="302"/>
        <v>11.103934674382399</v>
      </c>
      <c r="AP110" s="63">
        <f t="shared" si="303"/>
        <v>2.7139490189291675</v>
      </c>
      <c r="AQ110" s="63">
        <f t="shared" si="304"/>
        <v>13.190410685595102</v>
      </c>
      <c r="AR110" s="63">
        <f t="shared" si="305"/>
        <v>10.60730822772169</v>
      </c>
      <c r="AS110" s="63">
        <f t="shared" si="306"/>
        <v>2.8991175771737723</v>
      </c>
      <c r="AT110" s="63">
        <f t="shared" si="307"/>
        <v>-4.1388707898281822</v>
      </c>
      <c r="AU110" s="63">
        <f t="shared" si="308"/>
        <v>-9.2036120552732505</v>
      </c>
      <c r="AV110" s="63">
        <f t="shared" si="309"/>
        <v>-7.4254207105634764</v>
      </c>
      <c r="AW110" s="63">
        <f t="shared" si="310"/>
        <v>-7.7662543566715048</v>
      </c>
      <c r="AX110" s="63">
        <f t="shared" si="311"/>
        <v>18.579955415869541</v>
      </c>
      <c r="AY110" s="63">
        <f t="shared" si="312"/>
        <v>6.7616704688331666</v>
      </c>
      <c r="AZ110" s="63">
        <f t="shared" si="313"/>
        <v>4.1156738315341324</v>
      </c>
      <c r="BA110" s="63">
        <f t="shared" si="314"/>
        <v>11.523805774184897</v>
      </c>
      <c r="BB110" s="63">
        <f t="shared" si="315"/>
        <v>7.3611086243389661</v>
      </c>
      <c r="BC110" s="63">
        <f t="shared" si="316"/>
        <v>15.584219823519737</v>
      </c>
      <c r="BD110" s="63">
        <f t="shared" si="317"/>
        <v>15.808975513765816</v>
      </c>
      <c r="BE110" s="63">
        <f t="shared" si="318"/>
        <v>3.4107795727726362</v>
      </c>
      <c r="BF110" s="63">
        <f t="shared" si="319"/>
        <v>2.1858955136992093</v>
      </c>
      <c r="BG110" s="63">
        <f t="shared" si="320"/>
        <v>-9.1670016591306247</v>
      </c>
      <c r="BH110" s="63">
        <f t="shared" si="321"/>
        <v>-7.9314841369253655</v>
      </c>
      <c r="BI110" s="63">
        <f t="shared" si="322"/>
        <v>-2.8854612112470228</v>
      </c>
      <c r="BJ110" s="63">
        <f t="shared" si="323"/>
        <v>-1.9570946406258938</v>
      </c>
      <c r="BK110" s="63">
        <f t="shared" si="324"/>
        <v>0.94356298856375864</v>
      </c>
      <c r="BL110" s="63">
        <f t="shared" si="325"/>
        <v>0.541428813246147</v>
      </c>
      <c r="BM110" s="63">
        <f t="shared" si="326"/>
        <v>-7.4124228354731203</v>
      </c>
      <c r="BN110" s="63">
        <f t="shared" si="327"/>
        <v>-6.1685895322285083</v>
      </c>
      <c r="BO110" s="63">
        <f t="shared" si="328"/>
        <v>-6.7041443079283667</v>
      </c>
      <c r="BP110" s="63">
        <f t="shared" si="329"/>
        <v>-3.7537697995821908</v>
      </c>
      <c r="BQ110" s="63">
        <f t="shared" si="330"/>
        <v>-6.4272838486413892</v>
      </c>
      <c r="BR110" s="63">
        <f t="shared" si="331"/>
        <v>3.9571313830858683</v>
      </c>
      <c r="BS110" s="63">
        <f t="shared" si="332"/>
        <v>1.1369515551854015</v>
      </c>
      <c r="BT110" s="63">
        <f t="shared" si="333"/>
        <v>-3.0313963042400172</v>
      </c>
      <c r="BU110" s="63">
        <f t="shared" si="334"/>
        <v>-2.9874811158238965</v>
      </c>
      <c r="BV110" s="63">
        <f t="shared" si="335"/>
        <v>-6.4552366191512212</v>
      </c>
      <c r="BW110" s="63">
        <f t="shared" si="336"/>
        <v>2.9985142023852789</v>
      </c>
      <c r="BX110" s="63">
        <f t="shared" si="337"/>
        <v>10.202337814389258</v>
      </c>
      <c r="BY110" s="63">
        <f t="shared" si="338"/>
        <v>21.503802749035035</v>
      </c>
      <c r="BZ110" s="63">
        <f t="shared" si="339"/>
        <v>19.894337330062349</v>
      </c>
      <c r="CA110" s="63">
        <f t="shared" si="340"/>
        <v>17.581026128343723</v>
      </c>
      <c r="CB110" s="63">
        <f t="shared" si="341"/>
        <v>13.570934956831863</v>
      </c>
      <c r="CC110" s="63">
        <f t="shared" si="342"/>
        <v>9.5872418207950254</v>
      </c>
      <c r="CD110" s="63">
        <f t="shared" si="343"/>
        <v>-4.9746798737718674</v>
      </c>
      <c r="CE110" s="63">
        <f t="shared" si="344"/>
        <v>-8.0006567147174366</v>
      </c>
      <c r="CF110" s="63">
        <f t="shared" si="345"/>
        <v>-5.8162739141273292</v>
      </c>
      <c r="CG110" s="63">
        <f t="shared" si="346"/>
        <v>-12.148318427871878</v>
      </c>
      <c r="CH110" s="63">
        <f t="shared" si="347"/>
        <v>-1.2765690288175426</v>
      </c>
    </row>
    <row r="111" spans="1:86" x14ac:dyDescent="0.2">
      <c r="A111" s="54" t="s">
        <v>5</v>
      </c>
      <c r="B111" s="136"/>
      <c r="C111" s="63"/>
      <c r="D111" s="63"/>
      <c r="E111" s="63"/>
      <c r="F111" s="63">
        <f t="shared" si="267"/>
        <v>-1.447695625200859</v>
      </c>
      <c r="G111" s="63">
        <f t="shared" si="268"/>
        <v>-0.39237281935257107</v>
      </c>
      <c r="H111" s="63">
        <f t="shared" si="269"/>
        <v>0.68824901730109656</v>
      </c>
      <c r="I111" s="63">
        <f t="shared" si="270"/>
        <v>-2.6565151045414126</v>
      </c>
      <c r="J111" s="63">
        <f t="shared" si="271"/>
        <v>0.84505486993911239</v>
      </c>
      <c r="K111" s="63">
        <f t="shared" si="272"/>
        <v>8.7747900171708277</v>
      </c>
      <c r="L111" s="63">
        <f t="shared" si="273"/>
        <v>3.8972340074716763</v>
      </c>
      <c r="M111" s="63">
        <f t="shared" si="274"/>
        <v>8.2263808222026231</v>
      </c>
      <c r="N111" s="63">
        <f t="shared" si="275"/>
        <v>5.2510002449073134</v>
      </c>
      <c r="O111" s="63">
        <f t="shared" si="276"/>
        <v>5.4520566369607169</v>
      </c>
      <c r="P111" s="63">
        <f t="shared" si="277"/>
        <v>1.7849309991803834</v>
      </c>
      <c r="Q111" s="63">
        <f t="shared" si="278"/>
        <v>3.2754629910542876</v>
      </c>
      <c r="R111" s="63">
        <f t="shared" si="279"/>
        <v>-10.168419912930499</v>
      </c>
      <c r="S111" s="63">
        <f t="shared" si="280"/>
        <v>-4.0466302897562114</v>
      </c>
      <c r="T111" s="63">
        <f t="shared" si="281"/>
        <v>12.176479147921828</v>
      </c>
      <c r="U111" s="63">
        <f t="shared" si="282"/>
        <v>-7.55728073524691</v>
      </c>
      <c r="V111" s="63">
        <f t="shared" si="283"/>
        <v>15.567328354105761</v>
      </c>
      <c r="W111" s="63">
        <f t="shared" si="284"/>
        <v>12.342970062987323</v>
      </c>
      <c r="X111" s="63">
        <f t="shared" si="285"/>
        <v>4.1681345255330484</v>
      </c>
      <c r="Y111" s="63">
        <f t="shared" si="286"/>
        <v>11.814420561833032</v>
      </c>
      <c r="Z111" s="63">
        <f t="shared" si="287"/>
        <v>4.4293887282966651</v>
      </c>
      <c r="AA111" s="63">
        <f t="shared" si="288"/>
        <v>1.9702598277197749</v>
      </c>
      <c r="AB111" s="63">
        <f t="shared" si="289"/>
        <v>2.4106204284124204</v>
      </c>
      <c r="AC111" s="63">
        <f t="shared" si="290"/>
        <v>7.3751125398491073</v>
      </c>
      <c r="AD111" s="63">
        <f t="shared" si="291"/>
        <v>7.7446496630049895</v>
      </c>
      <c r="AE111" s="63">
        <f t="shared" si="292"/>
        <v>11.408777486058286</v>
      </c>
      <c r="AF111" s="63">
        <f t="shared" si="293"/>
        <v>16.758852755375116</v>
      </c>
      <c r="AG111" s="63">
        <f t="shared" si="294"/>
        <v>21.219447352050505</v>
      </c>
      <c r="AH111" s="63">
        <f t="shared" si="295"/>
        <v>-11.625601495113351</v>
      </c>
      <c r="AI111" s="63">
        <f t="shared" si="296"/>
        <v>-10.843757174728841</v>
      </c>
      <c r="AJ111" s="63">
        <f t="shared" si="297"/>
        <v>-11.08055882531418</v>
      </c>
      <c r="AK111" s="63">
        <f t="shared" si="298"/>
        <v>-19.701253295278011</v>
      </c>
      <c r="AL111" s="63">
        <f t="shared" si="299"/>
        <v>18.295436349016494</v>
      </c>
      <c r="AM111" s="63">
        <f t="shared" si="300"/>
        <v>9.7714905871725328</v>
      </c>
      <c r="AN111" s="63">
        <f t="shared" si="301"/>
        <v>12.093234178246011</v>
      </c>
      <c r="AO111" s="63">
        <f t="shared" si="302"/>
        <v>11.886621542374298</v>
      </c>
      <c r="AP111" s="63">
        <f t="shared" si="303"/>
        <v>0.45576688756629646</v>
      </c>
      <c r="AQ111" s="63">
        <f t="shared" si="304"/>
        <v>4.5934166811937942</v>
      </c>
      <c r="AR111" s="63">
        <f t="shared" si="305"/>
        <v>-0.43494206921545242</v>
      </c>
      <c r="AS111" s="63">
        <f t="shared" si="306"/>
        <v>-1.357387256160236</v>
      </c>
      <c r="AT111" s="63">
        <f t="shared" si="307"/>
        <v>1.3192714816387607</v>
      </c>
      <c r="AU111" s="63">
        <f t="shared" si="308"/>
        <v>8.6535355690773343</v>
      </c>
      <c r="AV111" s="63">
        <f t="shared" si="309"/>
        <v>10.707059654014026</v>
      </c>
      <c r="AW111" s="63">
        <f t="shared" si="310"/>
        <v>5.2155928501732882</v>
      </c>
      <c r="AX111" s="63">
        <f t="shared" si="311"/>
        <v>11.45432409956369</v>
      </c>
      <c r="AY111" s="63">
        <f t="shared" si="312"/>
        <v>7.40156496252352</v>
      </c>
      <c r="AZ111" s="63">
        <f t="shared" si="313"/>
        <v>5.7621899832103987</v>
      </c>
      <c r="BA111" s="63">
        <f t="shared" si="314"/>
        <v>-6.90633924070434</v>
      </c>
      <c r="BB111" s="63">
        <f t="shared" si="315"/>
        <v>11.935168259614738</v>
      </c>
      <c r="BC111" s="63">
        <f t="shared" si="316"/>
        <v>13.034688336921501</v>
      </c>
      <c r="BD111" s="63">
        <f t="shared" si="317"/>
        <v>15.967686937974825</v>
      </c>
      <c r="BE111" s="63">
        <f t="shared" si="318"/>
        <v>4.5172863577051103</v>
      </c>
      <c r="BF111" s="63">
        <f t="shared" si="319"/>
        <v>52.349397171526071</v>
      </c>
      <c r="BG111" s="63">
        <f t="shared" si="320"/>
        <v>55.398468889570175</v>
      </c>
      <c r="BH111" s="63">
        <f t="shared" si="321"/>
        <v>66.288362730622026</v>
      </c>
      <c r="BI111" s="63">
        <f t="shared" si="322"/>
        <v>75.942801708130119</v>
      </c>
      <c r="BJ111" s="63">
        <f t="shared" si="323"/>
        <v>60.131385100242895</v>
      </c>
      <c r="BK111" s="63">
        <f t="shared" si="324"/>
        <v>50.483805590457465</v>
      </c>
      <c r="BL111" s="63">
        <f t="shared" si="325"/>
        <v>15.463803396586428</v>
      </c>
      <c r="BM111" s="63">
        <f t="shared" si="326"/>
        <v>19.653999540501157</v>
      </c>
      <c r="BN111" s="63">
        <f t="shared" si="327"/>
        <v>12.438835543149898</v>
      </c>
      <c r="BO111" s="63">
        <f t="shared" si="328"/>
        <v>43.676513711297197</v>
      </c>
      <c r="BP111" s="63">
        <f t="shared" si="329"/>
        <v>35.657267601599166</v>
      </c>
      <c r="BQ111" s="63">
        <f t="shared" si="330"/>
        <v>32.741308900936303</v>
      </c>
      <c r="BR111" s="63">
        <f t="shared" si="331"/>
        <v>32.992135450265792</v>
      </c>
      <c r="BS111" s="63">
        <f t="shared" si="332"/>
        <v>29.013616752288595</v>
      </c>
      <c r="BT111" s="63">
        <f t="shared" si="333"/>
        <v>25.961849039535284</v>
      </c>
      <c r="BU111" s="63">
        <f t="shared" si="334"/>
        <v>32.215377393823594</v>
      </c>
      <c r="BV111" s="63">
        <f t="shared" si="335"/>
        <v>10.42464097247402</v>
      </c>
      <c r="BW111" s="63">
        <f t="shared" si="336"/>
        <v>10.934559265291847</v>
      </c>
      <c r="BX111" s="63">
        <f t="shared" si="337"/>
        <v>10.338043717742032</v>
      </c>
      <c r="BY111" s="63">
        <f t="shared" si="338"/>
        <v>9.9521919454482877</v>
      </c>
      <c r="BZ111" s="63">
        <f t="shared" si="339"/>
        <v>10.329221143682455</v>
      </c>
      <c r="CA111" s="63">
        <f t="shared" si="340"/>
        <v>9.2075009641516949</v>
      </c>
      <c r="CB111" s="63">
        <f t="shared" si="341"/>
        <v>5.3443335132779417</v>
      </c>
      <c r="CC111" s="63">
        <f t="shared" si="342"/>
        <v>6.0069742808510611</v>
      </c>
      <c r="CD111" s="63">
        <f t="shared" si="343"/>
        <v>3.933306268563399</v>
      </c>
      <c r="CE111" s="63">
        <f t="shared" si="344"/>
        <v>1.0142398170903583E-2</v>
      </c>
      <c r="CF111" s="63">
        <f t="shared" si="345"/>
        <v>1.0164823074957703</v>
      </c>
      <c r="CG111" s="63">
        <f t="shared" si="346"/>
        <v>2.2511617447294094</v>
      </c>
      <c r="CH111" s="63">
        <f t="shared" si="347"/>
        <v>2.1238945345927354</v>
      </c>
    </row>
    <row r="112" spans="1:86" x14ac:dyDescent="0.2">
      <c r="A112" s="57" t="s">
        <v>6</v>
      </c>
      <c r="B112" s="137"/>
      <c r="C112" s="64"/>
      <c r="D112" s="64"/>
      <c r="E112" s="64"/>
      <c r="F112" s="64">
        <f t="shared" si="267"/>
        <v>23.697394386230343</v>
      </c>
      <c r="G112" s="64">
        <f t="shared" si="268"/>
        <v>20.561684881289764</v>
      </c>
      <c r="H112" s="64">
        <f t="shared" si="269"/>
        <v>12.941814976952124</v>
      </c>
      <c r="I112" s="64">
        <f t="shared" si="270"/>
        <v>17.395677242661701</v>
      </c>
      <c r="J112" s="64">
        <f t="shared" si="271"/>
        <v>17.393394671126369</v>
      </c>
      <c r="K112" s="64">
        <f t="shared" si="272"/>
        <v>15.2307245477003</v>
      </c>
      <c r="L112" s="64">
        <f t="shared" si="273"/>
        <v>29.54176534237294</v>
      </c>
      <c r="M112" s="64">
        <f t="shared" si="274"/>
        <v>27.332676193434637</v>
      </c>
      <c r="N112" s="64">
        <f t="shared" si="275"/>
        <v>-3.1909772681591222</v>
      </c>
      <c r="O112" s="64">
        <f t="shared" si="276"/>
        <v>-4.4154662683279247</v>
      </c>
      <c r="P112" s="64">
        <f t="shared" si="277"/>
        <v>-5.3819418462235529</v>
      </c>
      <c r="Q112" s="64">
        <f t="shared" si="278"/>
        <v>-9.7387707726039032</v>
      </c>
      <c r="R112" s="64">
        <f t="shared" si="279"/>
        <v>-1.2870631349082111</v>
      </c>
      <c r="S112" s="64">
        <f t="shared" si="280"/>
        <v>-2.1629853710712537</v>
      </c>
      <c r="T112" s="64">
        <f t="shared" si="281"/>
        <v>-2.8924208246078007</v>
      </c>
      <c r="U112" s="64">
        <f t="shared" si="282"/>
        <v>-3.5306084686488486</v>
      </c>
      <c r="V112" s="64">
        <f t="shared" si="283"/>
        <v>4.4829018190218921</v>
      </c>
      <c r="W112" s="64">
        <f t="shared" si="284"/>
        <v>5.4050949724888158</v>
      </c>
      <c r="X112" s="64">
        <f t="shared" si="285"/>
        <v>7.0101619997762654</v>
      </c>
      <c r="Y112" s="64">
        <f t="shared" si="286"/>
        <v>9.5005236152377606</v>
      </c>
      <c r="Z112" s="64">
        <f t="shared" si="287"/>
        <v>30.211892799735701</v>
      </c>
      <c r="AA112" s="64">
        <f t="shared" si="288"/>
        <v>34.150534607781907</v>
      </c>
      <c r="AB112" s="64">
        <f t="shared" si="289"/>
        <v>32.700678114179389</v>
      </c>
      <c r="AC112" s="64">
        <f t="shared" si="290"/>
        <v>33.792723645542758</v>
      </c>
      <c r="AD112" s="64">
        <f t="shared" si="291"/>
        <v>-19.379218907979581</v>
      </c>
      <c r="AE112" s="64">
        <f t="shared" si="292"/>
        <v>-20.719175000842942</v>
      </c>
      <c r="AF112" s="64">
        <f t="shared" si="293"/>
        <v>-20.847461367405828</v>
      </c>
      <c r="AG112" s="64">
        <f t="shared" si="294"/>
        <v>-13.808062189908016</v>
      </c>
      <c r="AH112" s="64">
        <f t="shared" si="295"/>
        <v>11.429331592326925</v>
      </c>
      <c r="AI112" s="64">
        <f t="shared" si="296"/>
        <v>9.4045879004273534</v>
      </c>
      <c r="AJ112" s="64">
        <f t="shared" si="297"/>
        <v>6.6080280266365534</v>
      </c>
      <c r="AK112" s="64">
        <f t="shared" si="298"/>
        <v>4.4857500088674875</v>
      </c>
      <c r="AL112" s="64">
        <f t="shared" si="299"/>
        <v>10.521283980381151</v>
      </c>
      <c r="AM112" s="64">
        <f t="shared" si="300"/>
        <v>32.051827941327701</v>
      </c>
      <c r="AN112" s="64">
        <f t="shared" si="301"/>
        <v>35.444096783812491</v>
      </c>
      <c r="AO112" s="64">
        <f t="shared" si="302"/>
        <v>41.20104321762603</v>
      </c>
      <c r="AP112" s="64">
        <f t="shared" si="303"/>
        <v>30.91014155760498</v>
      </c>
      <c r="AQ112" s="64">
        <f t="shared" si="304"/>
        <v>22.514163714714197</v>
      </c>
      <c r="AR112" s="64">
        <f t="shared" si="305"/>
        <v>30.280897756150051</v>
      </c>
      <c r="AS112" s="64">
        <f t="shared" si="306"/>
        <v>23.508013522936295</v>
      </c>
      <c r="AT112" s="64">
        <f t="shared" si="307"/>
        <v>9.7154936176307221</v>
      </c>
      <c r="AU112" s="64">
        <f t="shared" si="308"/>
        <v>11.857983793612989</v>
      </c>
      <c r="AV112" s="64">
        <f t="shared" si="309"/>
        <v>12.336146275590229</v>
      </c>
      <c r="AW112" s="64">
        <f t="shared" si="310"/>
        <v>8.6421857953565429</v>
      </c>
      <c r="AX112" s="64">
        <f t="shared" si="311"/>
        <v>39.383610325715644</v>
      </c>
      <c r="AY112" s="64">
        <f t="shared" si="312"/>
        <v>28.379397460980162</v>
      </c>
      <c r="AZ112" s="64">
        <f t="shared" si="313"/>
        <v>27.01587632708754</v>
      </c>
      <c r="BA112" s="64">
        <f t="shared" si="314"/>
        <v>27.524824477879989</v>
      </c>
      <c r="BB112" s="64">
        <f t="shared" si="315"/>
        <v>47.198706893722175</v>
      </c>
      <c r="BC112" s="64">
        <f t="shared" si="316"/>
        <v>62.895587086720973</v>
      </c>
      <c r="BD112" s="64">
        <f t="shared" si="317"/>
        <v>75.008512030052074</v>
      </c>
      <c r="BE112" s="64">
        <f t="shared" si="318"/>
        <v>81.114196734645361</v>
      </c>
      <c r="BF112" s="64">
        <f t="shared" si="319"/>
        <v>10.527440499733936</v>
      </c>
      <c r="BG112" s="64">
        <f t="shared" si="320"/>
        <v>4.9549856388336639</v>
      </c>
      <c r="BH112" s="64">
        <f t="shared" si="321"/>
        <v>-6.4044938841047321</v>
      </c>
      <c r="BI112" s="64">
        <f t="shared" si="322"/>
        <v>-15.506767277732584</v>
      </c>
      <c r="BJ112" s="64">
        <f t="shared" si="323"/>
        <v>-3.6521823406188787</v>
      </c>
      <c r="BK112" s="64">
        <f t="shared" si="324"/>
        <v>-5.2062290807427249</v>
      </c>
      <c r="BL112" s="64">
        <f t="shared" si="325"/>
        <v>-2.3982782082258529</v>
      </c>
      <c r="BM112" s="64">
        <f t="shared" si="326"/>
        <v>-4.9930235886416989</v>
      </c>
      <c r="BN112" s="64">
        <f t="shared" si="327"/>
        <v>1.1143587107809549</v>
      </c>
      <c r="BO112" s="64">
        <f t="shared" si="328"/>
        <v>9.5437556105664711</v>
      </c>
      <c r="BP112" s="64">
        <f t="shared" si="329"/>
        <v>8.154485337872142</v>
      </c>
      <c r="BQ112" s="64">
        <f t="shared" si="330"/>
        <v>19.844547887699342</v>
      </c>
      <c r="BR112" s="64">
        <f t="shared" si="331"/>
        <v>13.307759261150979</v>
      </c>
      <c r="BS112" s="64">
        <f t="shared" si="332"/>
        <v>9.5004513320113055</v>
      </c>
      <c r="BT112" s="64">
        <f t="shared" si="333"/>
        <v>5.0284770554471478</v>
      </c>
      <c r="BU112" s="64">
        <f t="shared" si="334"/>
        <v>5.7262603067683999</v>
      </c>
      <c r="BV112" s="64">
        <f t="shared" si="335"/>
        <v>9.5751113126907352</v>
      </c>
      <c r="BW112" s="64">
        <f t="shared" si="336"/>
        <v>15.608948621119826</v>
      </c>
      <c r="BX112" s="64">
        <f t="shared" si="337"/>
        <v>24.27364272752861</v>
      </c>
      <c r="BY112" s="64">
        <f t="shared" si="338"/>
        <v>24.189915005632994</v>
      </c>
      <c r="BZ112" s="64">
        <f t="shared" si="339"/>
        <v>21.923086493424417</v>
      </c>
      <c r="CA112" s="64">
        <f t="shared" si="340"/>
        <v>10.270340888640799</v>
      </c>
      <c r="CB112" s="64">
        <f t="shared" si="341"/>
        <v>-0.53817880484451996</v>
      </c>
      <c r="CC112" s="64">
        <f t="shared" si="342"/>
        <v>-3.5578147359329826</v>
      </c>
      <c r="CD112" s="64">
        <f t="shared" si="343"/>
        <v>-2.0384916819826673</v>
      </c>
      <c r="CE112" s="64">
        <f t="shared" si="344"/>
        <v>0.90520763121988801</v>
      </c>
      <c r="CF112" s="64">
        <f t="shared" si="345"/>
        <v>-0.8888022410966232</v>
      </c>
      <c r="CG112" s="64">
        <f t="shared" si="346"/>
        <v>0.24443394159520521</v>
      </c>
      <c r="CH112" s="64">
        <f t="shared" si="347"/>
        <v>-0.17015855648971379</v>
      </c>
    </row>
    <row r="113" spans="1:86" x14ac:dyDescent="0.2">
      <c r="A113" s="53" t="s">
        <v>7</v>
      </c>
      <c r="B113" s="140"/>
      <c r="C113" s="62"/>
      <c r="D113" s="62"/>
      <c r="E113" s="62"/>
      <c r="F113" s="62">
        <f t="shared" si="267"/>
        <v>15.081532086742655</v>
      </c>
      <c r="G113" s="62">
        <f t="shared" si="268"/>
        <v>14.253329649956187</v>
      </c>
      <c r="H113" s="62">
        <f t="shared" si="269"/>
        <v>13.26730925519654</v>
      </c>
      <c r="I113" s="62">
        <f t="shared" si="270"/>
        <v>13.167096236147252</v>
      </c>
      <c r="J113" s="62">
        <f t="shared" si="271"/>
        <v>9.9538848569978189</v>
      </c>
      <c r="K113" s="62">
        <f t="shared" si="272"/>
        <v>13.707407386960234</v>
      </c>
      <c r="L113" s="62">
        <f t="shared" si="273"/>
        <v>13.234618195926867</v>
      </c>
      <c r="M113" s="62">
        <f t="shared" si="274"/>
        <v>9.7638402593297293</v>
      </c>
      <c r="N113" s="62">
        <f t="shared" si="275"/>
        <v>9.2292592471886703</v>
      </c>
      <c r="O113" s="62">
        <f t="shared" si="276"/>
        <v>11.08699848506479</v>
      </c>
      <c r="P113" s="62">
        <f t="shared" si="277"/>
        <v>6.7163723482800153</v>
      </c>
      <c r="Q113" s="62">
        <f t="shared" si="278"/>
        <v>7.4338019310161441</v>
      </c>
      <c r="R113" s="62">
        <f t="shared" si="279"/>
        <v>11.481526797976628</v>
      </c>
      <c r="S113" s="62">
        <f t="shared" si="280"/>
        <v>8.2517192628760991</v>
      </c>
      <c r="T113" s="62">
        <f t="shared" si="281"/>
        <v>14.848676897369698</v>
      </c>
      <c r="U113" s="62">
        <f t="shared" si="282"/>
        <v>19.184367965728399</v>
      </c>
      <c r="V113" s="62">
        <f t="shared" si="283"/>
        <v>14.346491410413947</v>
      </c>
      <c r="W113" s="62">
        <f t="shared" si="284"/>
        <v>16.399762053634468</v>
      </c>
      <c r="X113" s="62">
        <f t="shared" si="285"/>
        <v>17.404686488329329</v>
      </c>
      <c r="Y113" s="62">
        <f t="shared" si="286"/>
        <v>16.212683581790703</v>
      </c>
      <c r="Z113" s="62">
        <f t="shared" si="287"/>
        <v>16.992579209983916</v>
      </c>
      <c r="AA113" s="62">
        <f t="shared" si="288"/>
        <v>14.077838283764962</v>
      </c>
      <c r="AB113" s="62">
        <f t="shared" si="289"/>
        <v>8.0878022847028834</v>
      </c>
      <c r="AC113" s="62">
        <f t="shared" si="290"/>
        <v>10.60494190869179</v>
      </c>
      <c r="AD113" s="62">
        <f t="shared" si="291"/>
        <v>18.947230580699376</v>
      </c>
      <c r="AE113" s="62">
        <f t="shared" si="292"/>
        <v>19.071254553054594</v>
      </c>
      <c r="AF113" s="62">
        <f t="shared" si="293"/>
        <v>21.135151760463589</v>
      </c>
      <c r="AG113" s="62">
        <f t="shared" si="294"/>
        <v>23.573948051232833</v>
      </c>
      <c r="AH113" s="62">
        <f t="shared" si="295"/>
        <v>18.785565706709818</v>
      </c>
      <c r="AI113" s="62">
        <f t="shared" si="296"/>
        <v>16.670670372427317</v>
      </c>
      <c r="AJ113" s="62">
        <f t="shared" si="297"/>
        <v>13.553543507428447</v>
      </c>
      <c r="AK113" s="62">
        <f t="shared" si="298"/>
        <v>9.5190153962711666</v>
      </c>
      <c r="AL113" s="62">
        <f t="shared" si="299"/>
        <v>10.993701733262148</v>
      </c>
      <c r="AM113" s="62">
        <f t="shared" si="300"/>
        <v>10.070149804358113</v>
      </c>
      <c r="AN113" s="62">
        <f t="shared" si="301"/>
        <v>13.326211401877149</v>
      </c>
      <c r="AO113" s="62">
        <f t="shared" si="302"/>
        <v>11.407153052427095</v>
      </c>
      <c r="AP113" s="62">
        <f t="shared" si="303"/>
        <v>11.651527506829549</v>
      </c>
      <c r="AQ113" s="62">
        <f t="shared" si="304"/>
        <v>12.862606932124143</v>
      </c>
      <c r="AR113" s="62">
        <f t="shared" si="305"/>
        <v>11.48456994303951</v>
      </c>
      <c r="AS113" s="62">
        <f t="shared" si="306"/>
        <v>13.82458213404739</v>
      </c>
      <c r="AT113" s="62">
        <f t="shared" si="307"/>
        <v>13.234353233014845</v>
      </c>
      <c r="AU113" s="62">
        <f t="shared" si="308"/>
        <v>16.388307594729177</v>
      </c>
      <c r="AV113" s="62">
        <f t="shared" si="309"/>
        <v>19.152538367359462</v>
      </c>
      <c r="AW113" s="62">
        <f t="shared" si="310"/>
        <v>17.317607677072608</v>
      </c>
      <c r="AX113" s="62">
        <f t="shared" si="311"/>
        <v>15.086066956417618</v>
      </c>
      <c r="AY113" s="62">
        <f t="shared" si="312"/>
        <v>14.328606074283892</v>
      </c>
      <c r="AZ113" s="62">
        <f t="shared" si="313"/>
        <v>13.815125289275048</v>
      </c>
      <c r="BA113" s="62">
        <f t="shared" si="314"/>
        <v>13.797370930292944</v>
      </c>
      <c r="BB113" s="62">
        <f t="shared" si="315"/>
        <v>8.435601980809821</v>
      </c>
      <c r="BC113" s="62">
        <f t="shared" si="316"/>
        <v>9.3718484345703015</v>
      </c>
      <c r="BD113" s="62">
        <f t="shared" si="317"/>
        <v>7.0513469271380487</v>
      </c>
      <c r="BE113" s="62">
        <f t="shared" si="318"/>
        <v>7.0504921374946514</v>
      </c>
      <c r="BF113" s="62">
        <f t="shared" si="319"/>
        <v>9.5176645827438051</v>
      </c>
      <c r="BG113" s="62">
        <f t="shared" si="320"/>
        <v>9.0781242319314099</v>
      </c>
      <c r="BH113" s="62">
        <f t="shared" si="321"/>
        <v>5.3491516322939301</v>
      </c>
      <c r="BI113" s="62">
        <f t="shared" si="322"/>
        <v>7.3521731232748673</v>
      </c>
      <c r="BJ113" s="62">
        <f t="shared" si="323"/>
        <v>6.1149044145252098</v>
      </c>
      <c r="BK113" s="62">
        <f t="shared" si="324"/>
        <v>9.4842488001806231</v>
      </c>
      <c r="BL113" s="62">
        <f t="shared" si="325"/>
        <v>8.9722242213236179</v>
      </c>
      <c r="BM113" s="62">
        <f t="shared" si="326"/>
        <v>11.079791386518515</v>
      </c>
      <c r="BN113" s="62">
        <f t="shared" si="327"/>
        <v>8.447251669717236</v>
      </c>
      <c r="BO113" s="62">
        <f t="shared" si="328"/>
        <v>8.6789167373677021</v>
      </c>
      <c r="BP113" s="62">
        <f t="shared" si="329"/>
        <v>10.372526488135248</v>
      </c>
      <c r="BQ113" s="62">
        <f t="shared" si="330"/>
        <v>9.4740494458385704</v>
      </c>
      <c r="BR113" s="62">
        <f t="shared" si="331"/>
        <v>8.5524196850699248</v>
      </c>
      <c r="BS113" s="62">
        <f t="shared" si="332"/>
        <v>7.8444523081926887</v>
      </c>
      <c r="BT113" s="62">
        <f t="shared" si="333"/>
        <v>8.0287928247465903</v>
      </c>
      <c r="BU113" s="62">
        <f t="shared" si="334"/>
        <v>7.308491216352647</v>
      </c>
      <c r="BV113" s="62">
        <f t="shared" si="335"/>
        <v>9.8421485239691417</v>
      </c>
      <c r="BW113" s="62">
        <f t="shared" si="336"/>
        <v>8.389732615394891</v>
      </c>
      <c r="BX113" s="62">
        <f t="shared" si="337"/>
        <v>8.5461368896888867</v>
      </c>
      <c r="BY113" s="62">
        <f t="shared" si="338"/>
        <v>6.2223993653076191</v>
      </c>
      <c r="BZ113" s="62">
        <f t="shared" si="339"/>
        <v>8.8432732272760077</v>
      </c>
      <c r="CA113" s="62">
        <f t="shared" si="340"/>
        <v>5.7089376028351433</v>
      </c>
      <c r="CB113" s="62">
        <f t="shared" si="341"/>
        <v>6.6138796595401352</v>
      </c>
      <c r="CC113" s="62">
        <f t="shared" si="342"/>
        <v>6.235087519279034</v>
      </c>
      <c r="CD113" s="62">
        <f t="shared" si="343"/>
        <v>5.2312127000593085</v>
      </c>
      <c r="CE113" s="62">
        <f t="shared" si="344"/>
        <v>5.2312888550350323</v>
      </c>
      <c r="CF113" s="62">
        <f t="shared" si="345"/>
        <v>4.7988572879042231</v>
      </c>
      <c r="CG113" s="62">
        <f t="shared" si="346"/>
        <v>4.4327440683508845</v>
      </c>
      <c r="CH113" s="62">
        <f t="shared" si="347"/>
        <v>5.3019335567387023</v>
      </c>
    </row>
    <row r="114" spans="1:86" x14ac:dyDescent="0.2">
      <c r="A114" s="60" t="s">
        <v>8</v>
      </c>
      <c r="B114" s="136"/>
      <c r="C114" s="63"/>
      <c r="D114" s="63"/>
      <c r="E114" s="63"/>
      <c r="F114" s="63">
        <f t="shared" si="267"/>
        <v>10.168761987078749</v>
      </c>
      <c r="G114" s="63">
        <f t="shared" si="268"/>
        <v>11.524150463548562</v>
      </c>
      <c r="H114" s="63">
        <f t="shared" si="269"/>
        <v>9.9945697212872133</v>
      </c>
      <c r="I114" s="63">
        <f t="shared" si="270"/>
        <v>12.270549091954324</v>
      </c>
      <c r="J114" s="63">
        <f t="shared" si="271"/>
        <v>7.7640342539696041</v>
      </c>
      <c r="K114" s="63">
        <f t="shared" si="272"/>
        <v>11.115939832757222</v>
      </c>
      <c r="L114" s="63">
        <f t="shared" si="273"/>
        <v>7.7803354317485471</v>
      </c>
      <c r="M114" s="63">
        <f t="shared" si="274"/>
        <v>1.2390615842521409</v>
      </c>
      <c r="N114" s="63">
        <f t="shared" si="275"/>
        <v>3.2740759572099183</v>
      </c>
      <c r="O114" s="63">
        <f t="shared" si="276"/>
        <v>8.8211167051896986</v>
      </c>
      <c r="P114" s="63">
        <f t="shared" si="277"/>
        <v>2.2708934674394055</v>
      </c>
      <c r="Q114" s="63">
        <f t="shared" si="278"/>
        <v>-3.8159482053790086</v>
      </c>
      <c r="R114" s="63">
        <f t="shared" si="279"/>
        <v>3.3230382221055468</v>
      </c>
      <c r="S114" s="63">
        <f t="shared" si="280"/>
        <v>-3.4538096143409893</v>
      </c>
      <c r="T114" s="63">
        <f t="shared" si="281"/>
        <v>8.7635354418624889</v>
      </c>
      <c r="U114" s="63">
        <f t="shared" si="282"/>
        <v>24.530178197810493</v>
      </c>
      <c r="V114" s="63">
        <f t="shared" si="283"/>
        <v>26.032395644209871</v>
      </c>
      <c r="W114" s="63">
        <f t="shared" si="284"/>
        <v>27.602609994052351</v>
      </c>
      <c r="X114" s="63">
        <f t="shared" si="285"/>
        <v>28.682143936984776</v>
      </c>
      <c r="Y114" s="63">
        <f t="shared" si="286"/>
        <v>21.848561499720439</v>
      </c>
      <c r="Z114" s="63">
        <f t="shared" si="287"/>
        <v>23.816777856243203</v>
      </c>
      <c r="AA114" s="63">
        <f t="shared" si="288"/>
        <v>20.439114311724119</v>
      </c>
      <c r="AB114" s="63">
        <f t="shared" si="289"/>
        <v>13.154386312321902</v>
      </c>
      <c r="AC114" s="63">
        <f t="shared" si="290"/>
        <v>15.579228133970588</v>
      </c>
      <c r="AD114" s="63">
        <f t="shared" si="291"/>
        <v>15.427406288475828</v>
      </c>
      <c r="AE114" s="63">
        <f t="shared" si="292"/>
        <v>18.764748934547494</v>
      </c>
      <c r="AF114" s="63">
        <f t="shared" si="293"/>
        <v>20.416517387803747</v>
      </c>
      <c r="AG114" s="63">
        <f t="shared" si="294"/>
        <v>22.617481495804217</v>
      </c>
      <c r="AH114" s="63">
        <f t="shared" si="295"/>
        <v>15.505486547169415</v>
      </c>
      <c r="AI114" s="63">
        <f t="shared" si="296"/>
        <v>11.415016274788536</v>
      </c>
      <c r="AJ114" s="63">
        <f t="shared" si="297"/>
        <v>12.219720531171275</v>
      </c>
      <c r="AK114" s="63">
        <f t="shared" si="298"/>
        <v>9.0118144469565991</v>
      </c>
      <c r="AL114" s="63">
        <f t="shared" si="299"/>
        <v>11.175989977834032</v>
      </c>
      <c r="AM114" s="63">
        <f t="shared" si="300"/>
        <v>9.1417292641210146</v>
      </c>
      <c r="AN114" s="63">
        <f t="shared" si="301"/>
        <v>16.377317162695576</v>
      </c>
      <c r="AO114" s="63">
        <f t="shared" si="302"/>
        <v>12.189251767841375</v>
      </c>
      <c r="AP114" s="63">
        <f t="shared" si="303"/>
        <v>7.0968219893641322</v>
      </c>
      <c r="AQ114" s="63">
        <f t="shared" si="304"/>
        <v>8.9014349952514777</v>
      </c>
      <c r="AR114" s="63">
        <f t="shared" si="305"/>
        <v>4.5485972112535666</v>
      </c>
      <c r="AS114" s="63">
        <f t="shared" si="306"/>
        <v>7.5757281579103912</v>
      </c>
      <c r="AT114" s="63">
        <f t="shared" si="307"/>
        <v>10.306799226154908</v>
      </c>
      <c r="AU114" s="63">
        <f t="shared" si="308"/>
        <v>11.170916583892655</v>
      </c>
      <c r="AV114" s="63">
        <f t="shared" si="309"/>
        <v>11.396930162862049</v>
      </c>
      <c r="AW114" s="63">
        <f t="shared" si="310"/>
        <v>9.8144955123070439</v>
      </c>
      <c r="AX114" s="63">
        <f t="shared" si="311"/>
        <v>15.107441942055647</v>
      </c>
      <c r="AY114" s="63">
        <f t="shared" si="312"/>
        <v>15.255859647960932</v>
      </c>
      <c r="AZ114" s="63">
        <f t="shared" si="313"/>
        <v>13.416182641573823</v>
      </c>
      <c r="BA114" s="63">
        <f t="shared" si="314"/>
        <v>14.225134651072228</v>
      </c>
      <c r="BB114" s="63">
        <f t="shared" si="315"/>
        <v>18.719529246329067</v>
      </c>
      <c r="BC114" s="63">
        <f t="shared" si="316"/>
        <v>20.402941916182023</v>
      </c>
      <c r="BD114" s="63">
        <f t="shared" si="317"/>
        <v>16.901026860002773</v>
      </c>
      <c r="BE114" s="63">
        <f t="shared" si="318"/>
        <v>14.275598237038489</v>
      </c>
      <c r="BF114" s="63">
        <f t="shared" si="319"/>
        <v>10.708449398213205</v>
      </c>
      <c r="BG114" s="63">
        <f t="shared" si="320"/>
        <v>10.72426253406103</v>
      </c>
      <c r="BH114" s="63">
        <f t="shared" si="321"/>
        <v>5.3155050638214085</v>
      </c>
      <c r="BI114" s="63">
        <f t="shared" si="322"/>
        <v>8.3941099129860817</v>
      </c>
      <c r="BJ114" s="63">
        <f t="shared" si="323"/>
        <v>14.49980528190923</v>
      </c>
      <c r="BK114" s="63">
        <f t="shared" si="324"/>
        <v>24.415305389482995</v>
      </c>
      <c r="BL114" s="63">
        <f t="shared" si="325"/>
        <v>20.11476374339788</v>
      </c>
      <c r="BM114" s="63">
        <f t="shared" si="326"/>
        <v>26.156599516031932</v>
      </c>
      <c r="BN114" s="63">
        <f t="shared" si="327"/>
        <v>7.5141344285662628</v>
      </c>
      <c r="BO114" s="63">
        <f t="shared" si="328"/>
        <v>7.417280605295189</v>
      </c>
      <c r="BP114" s="63">
        <f t="shared" si="329"/>
        <v>11.187854421995752</v>
      </c>
      <c r="BQ114" s="63">
        <f t="shared" si="330"/>
        <v>11.109579759906604</v>
      </c>
      <c r="BR114" s="63">
        <f t="shared" si="331"/>
        <v>7.2275112017064274</v>
      </c>
      <c r="BS114" s="63">
        <f t="shared" si="332"/>
        <v>6.0499623293399045</v>
      </c>
      <c r="BT114" s="63">
        <f t="shared" si="333"/>
        <v>5.8370957048452148</v>
      </c>
      <c r="BU114" s="63">
        <f t="shared" si="334"/>
        <v>3.9608678412811336</v>
      </c>
      <c r="BV114" s="63">
        <f t="shared" si="335"/>
        <v>11.599694597935274</v>
      </c>
      <c r="BW114" s="63">
        <f t="shared" si="336"/>
        <v>8.4180451481342047</v>
      </c>
      <c r="BX114" s="63">
        <f t="shared" si="337"/>
        <v>11.098732331958217</v>
      </c>
      <c r="BY114" s="63">
        <f t="shared" si="338"/>
        <v>6.4574094510236035</v>
      </c>
      <c r="BZ114" s="63">
        <f t="shared" si="339"/>
        <v>10.23902014517636</v>
      </c>
      <c r="CA114" s="63">
        <f t="shared" si="340"/>
        <v>7.6454160823342523</v>
      </c>
      <c r="CB114" s="63">
        <f t="shared" si="341"/>
        <v>4.3445223533919375</v>
      </c>
      <c r="CC114" s="63">
        <f t="shared" si="342"/>
        <v>3.1367086953670977</v>
      </c>
      <c r="CD114" s="63">
        <f t="shared" si="343"/>
        <v>3.9532506813569257</v>
      </c>
      <c r="CE114" s="63">
        <f t="shared" si="344"/>
        <v>6.2897495706644904</v>
      </c>
      <c r="CF114" s="63">
        <f t="shared" si="345"/>
        <v>6.0726054250163646</v>
      </c>
      <c r="CG114" s="63">
        <f t="shared" si="346"/>
        <v>6.4358987709441458</v>
      </c>
      <c r="CH114" s="63">
        <f t="shared" si="347"/>
        <v>8.5335133163685857</v>
      </c>
    </row>
    <row r="115" spans="1:86" x14ac:dyDescent="0.2">
      <c r="A115" s="60" t="s">
        <v>9</v>
      </c>
      <c r="B115" s="136"/>
      <c r="C115" s="63"/>
      <c r="D115" s="63"/>
      <c r="E115" s="63"/>
      <c r="F115" s="63">
        <f t="shared" si="267"/>
        <v>25.827629081651697</v>
      </c>
      <c r="G115" s="63">
        <f t="shared" si="268"/>
        <v>17.06582752263914</v>
      </c>
      <c r="H115" s="63">
        <f t="shared" si="269"/>
        <v>14.478564868859719</v>
      </c>
      <c r="I115" s="63">
        <f t="shared" si="270"/>
        <v>12.388267557827627</v>
      </c>
      <c r="J115" s="63">
        <f t="shared" si="271"/>
        <v>7.6520607618586212</v>
      </c>
      <c r="K115" s="63">
        <f t="shared" si="272"/>
        <v>16.088038446365413</v>
      </c>
      <c r="L115" s="63">
        <f t="shared" si="273"/>
        <v>15.23618822656683</v>
      </c>
      <c r="M115" s="63">
        <f t="shared" si="274"/>
        <v>10.245055925208476</v>
      </c>
      <c r="N115" s="63">
        <f t="shared" si="275"/>
        <v>8.9442814864991931</v>
      </c>
      <c r="O115" s="63">
        <f t="shared" si="276"/>
        <v>11.689421329944077</v>
      </c>
      <c r="P115" s="63">
        <f t="shared" si="277"/>
        <v>8.3342450528461693</v>
      </c>
      <c r="Q115" s="63">
        <f t="shared" si="278"/>
        <v>13.964487219469632</v>
      </c>
      <c r="R115" s="63">
        <f t="shared" si="279"/>
        <v>12.084472463401468</v>
      </c>
      <c r="S115" s="63">
        <f t="shared" si="280"/>
        <v>11.894671824771368</v>
      </c>
      <c r="T115" s="63">
        <f t="shared" si="281"/>
        <v>13.080253043758278</v>
      </c>
      <c r="U115" s="63">
        <f t="shared" si="282"/>
        <v>14.493201070731626</v>
      </c>
      <c r="V115" s="63">
        <f t="shared" si="283"/>
        <v>16.202591120251071</v>
      </c>
      <c r="W115" s="63">
        <f t="shared" si="284"/>
        <v>18.019239180069292</v>
      </c>
      <c r="X115" s="63">
        <f t="shared" si="285"/>
        <v>19.118155064616843</v>
      </c>
      <c r="Y115" s="63">
        <f t="shared" si="286"/>
        <v>19.878551230173585</v>
      </c>
      <c r="Z115" s="63">
        <f t="shared" si="287"/>
        <v>16.749163325595699</v>
      </c>
      <c r="AA115" s="63">
        <f t="shared" si="288"/>
        <v>13.013862152306835</v>
      </c>
      <c r="AB115" s="63">
        <f t="shared" si="289"/>
        <v>6.8201902631514821</v>
      </c>
      <c r="AC115" s="63">
        <f t="shared" si="290"/>
        <v>10.645394598504511</v>
      </c>
      <c r="AD115" s="63">
        <f t="shared" si="291"/>
        <v>17.199598501640835</v>
      </c>
      <c r="AE115" s="63">
        <f t="shared" si="292"/>
        <v>14.739013926844729</v>
      </c>
      <c r="AF115" s="63">
        <f t="shared" si="293"/>
        <v>15.997793865735821</v>
      </c>
      <c r="AG115" s="63">
        <f t="shared" si="294"/>
        <v>17.898957501795934</v>
      </c>
      <c r="AH115" s="63">
        <f t="shared" si="295"/>
        <v>24.501293755966291</v>
      </c>
      <c r="AI115" s="63">
        <f t="shared" si="296"/>
        <v>22.927159973262057</v>
      </c>
      <c r="AJ115" s="63">
        <f t="shared" si="297"/>
        <v>22.586612106264802</v>
      </c>
      <c r="AK115" s="63">
        <f t="shared" si="298"/>
        <v>21.104862353621414</v>
      </c>
      <c r="AL115" s="63">
        <f t="shared" si="299"/>
        <v>17.031840115114086</v>
      </c>
      <c r="AM115" s="63">
        <f t="shared" si="300"/>
        <v>16.417147172348059</v>
      </c>
      <c r="AN115" s="63">
        <f t="shared" si="301"/>
        <v>15.157335255265025</v>
      </c>
      <c r="AO115" s="63">
        <f t="shared" si="302"/>
        <v>8.1344633436039135</v>
      </c>
      <c r="AP115" s="63">
        <f t="shared" si="303"/>
        <v>11.008745547987967</v>
      </c>
      <c r="AQ115" s="63">
        <f t="shared" si="304"/>
        <v>8.0969668629430966</v>
      </c>
      <c r="AR115" s="63">
        <f t="shared" si="305"/>
        <v>11.461704298631094</v>
      </c>
      <c r="AS115" s="63">
        <f t="shared" si="306"/>
        <v>18.045026601407695</v>
      </c>
      <c r="AT115" s="63">
        <f t="shared" si="307"/>
        <v>22.031038603962102</v>
      </c>
      <c r="AU115" s="63">
        <f t="shared" si="308"/>
        <v>33.266573476591645</v>
      </c>
      <c r="AV115" s="63">
        <f t="shared" si="309"/>
        <v>33.419267603931708</v>
      </c>
      <c r="AW115" s="63">
        <f t="shared" si="310"/>
        <v>27.913912391041002</v>
      </c>
      <c r="AX115" s="63">
        <f t="shared" si="311"/>
        <v>6.6608507105870602</v>
      </c>
      <c r="AY115" s="63">
        <f t="shared" si="312"/>
        <v>8.3171665972562252</v>
      </c>
      <c r="AZ115" s="63">
        <f t="shared" si="313"/>
        <v>8.8142259250195867</v>
      </c>
      <c r="BA115" s="63">
        <f t="shared" si="314"/>
        <v>7.430164530738792</v>
      </c>
      <c r="BB115" s="63">
        <f t="shared" si="315"/>
        <v>3.4895662804102652</v>
      </c>
      <c r="BC115" s="63">
        <f t="shared" si="316"/>
        <v>5.5383491461578265</v>
      </c>
      <c r="BD115" s="63">
        <f t="shared" si="317"/>
        <v>2.0149009464346919</v>
      </c>
      <c r="BE115" s="63">
        <f t="shared" si="318"/>
        <v>6.1625042852630871</v>
      </c>
      <c r="BF115" s="63">
        <f t="shared" si="319"/>
        <v>1.2353673810193162</v>
      </c>
      <c r="BG115" s="63">
        <f t="shared" si="320"/>
        <v>-0.10978891045440517</v>
      </c>
      <c r="BH115" s="63">
        <f t="shared" si="321"/>
        <v>-0.60227622300679107</v>
      </c>
      <c r="BI115" s="63">
        <f t="shared" si="322"/>
        <v>-2.2201936789055359</v>
      </c>
      <c r="BJ115" s="63">
        <f t="shared" si="323"/>
        <v>-3.0762703174627899</v>
      </c>
      <c r="BK115" s="63">
        <f t="shared" si="324"/>
        <v>0.11882973277109878</v>
      </c>
      <c r="BL115" s="63">
        <f t="shared" si="325"/>
        <v>0.86561892140307006</v>
      </c>
      <c r="BM115" s="63">
        <f t="shared" si="326"/>
        <v>3.9621457627566006</v>
      </c>
      <c r="BN115" s="63">
        <f t="shared" si="327"/>
        <v>15.016427084283061</v>
      </c>
      <c r="BO115" s="63">
        <f t="shared" si="328"/>
        <v>13.731104870220776</v>
      </c>
      <c r="BP115" s="63">
        <f t="shared" si="329"/>
        <v>14.503586589178186</v>
      </c>
      <c r="BQ115" s="63">
        <f t="shared" si="330"/>
        <v>7.735978203674863</v>
      </c>
      <c r="BR115" s="63">
        <f t="shared" si="331"/>
        <v>16.955651530124776</v>
      </c>
      <c r="BS115" s="63">
        <f t="shared" si="332"/>
        <v>13.759496365107122</v>
      </c>
      <c r="BT115" s="63">
        <f t="shared" si="333"/>
        <v>12.968386236171577</v>
      </c>
      <c r="BU115" s="63">
        <f t="shared" si="334"/>
        <v>11.432946614896844</v>
      </c>
      <c r="BV115" s="63">
        <f t="shared" si="335"/>
        <v>13.801100267208563</v>
      </c>
      <c r="BW115" s="63">
        <f t="shared" si="336"/>
        <v>10.049274065472629</v>
      </c>
      <c r="BX115" s="63">
        <f t="shared" si="337"/>
        <v>12.339920166004875</v>
      </c>
      <c r="BY115" s="63">
        <f t="shared" si="338"/>
        <v>13.271353459770745</v>
      </c>
      <c r="BZ115" s="63">
        <f t="shared" si="339"/>
        <v>9.2051969008923482</v>
      </c>
      <c r="CA115" s="63">
        <f t="shared" si="340"/>
        <v>10.719089280356481</v>
      </c>
      <c r="CB115" s="63">
        <f t="shared" si="341"/>
        <v>9.398565263334655</v>
      </c>
      <c r="CC115" s="63">
        <f t="shared" si="342"/>
        <v>9.6866928611907905</v>
      </c>
      <c r="CD115" s="63">
        <f t="shared" si="343"/>
        <v>6.8161946470700023</v>
      </c>
      <c r="CE115" s="63">
        <f t="shared" si="344"/>
        <v>3.5659675873713668</v>
      </c>
      <c r="CF115" s="63">
        <f t="shared" si="345"/>
        <v>1.699359007628173</v>
      </c>
      <c r="CG115" s="63">
        <f t="shared" si="346"/>
        <v>3.4646217666134564</v>
      </c>
      <c r="CH115" s="63">
        <f t="shared" si="347"/>
        <v>2.6516486930367078</v>
      </c>
    </row>
    <row r="116" spans="1:86" x14ac:dyDescent="0.2">
      <c r="A116" s="60" t="s">
        <v>10</v>
      </c>
      <c r="B116" s="136"/>
      <c r="C116" s="63"/>
      <c r="D116" s="63"/>
      <c r="E116" s="63"/>
      <c r="F116" s="63">
        <f t="shared" si="267"/>
        <v>12.57254421357179</v>
      </c>
      <c r="G116" s="63">
        <f t="shared" si="268"/>
        <v>14.820202265722665</v>
      </c>
      <c r="H116" s="63">
        <f t="shared" si="269"/>
        <v>14.660012543958187</v>
      </c>
      <c r="I116" s="63">
        <f t="shared" si="270"/>
        <v>14.240809959581155</v>
      </c>
      <c r="J116" s="63">
        <f t="shared" si="271"/>
        <v>13.980051281623135</v>
      </c>
      <c r="K116" s="63">
        <f t="shared" si="272"/>
        <v>16.667974919735304</v>
      </c>
      <c r="L116" s="63">
        <f t="shared" si="273"/>
        <v>18.070937140955373</v>
      </c>
      <c r="M116" s="63">
        <f t="shared" si="274"/>
        <v>18.66612269268013</v>
      </c>
      <c r="N116" s="63">
        <f t="shared" si="275"/>
        <v>11.753461124127087</v>
      </c>
      <c r="O116" s="63">
        <f t="shared" si="276"/>
        <v>10.804465359383126</v>
      </c>
      <c r="P116" s="63">
        <f t="shared" si="277"/>
        <v>4.0082903389516211</v>
      </c>
      <c r="Q116" s="63">
        <f t="shared" si="278"/>
        <v>7.2514014591617855</v>
      </c>
      <c r="R116" s="63">
        <f t="shared" si="279"/>
        <v>16.121569781447352</v>
      </c>
      <c r="S116" s="63">
        <f t="shared" si="280"/>
        <v>12.394279330433102</v>
      </c>
      <c r="T116" s="63">
        <f t="shared" si="281"/>
        <v>23.059468053521989</v>
      </c>
      <c r="U116" s="63">
        <f t="shared" si="282"/>
        <v>23.655819911716723</v>
      </c>
      <c r="V116" s="63">
        <f t="shared" si="283"/>
        <v>5.1487538392711727</v>
      </c>
      <c r="W116" s="63">
        <f t="shared" si="284"/>
        <v>7.6503957841754833</v>
      </c>
      <c r="X116" s="63">
        <f t="shared" si="285"/>
        <v>9.1534946255779275</v>
      </c>
      <c r="Y116" s="63">
        <f t="shared" si="286"/>
        <v>8.3222321392216259</v>
      </c>
      <c r="Z116" s="63">
        <f t="shared" si="287"/>
        <v>12.062449298144292</v>
      </c>
      <c r="AA116" s="63">
        <f t="shared" si="288"/>
        <v>11.322911022322057</v>
      </c>
      <c r="AB116" s="63">
        <f t="shared" si="289"/>
        <v>5.2846336537086609</v>
      </c>
      <c r="AC116" s="63">
        <f t="shared" si="290"/>
        <v>6.6262121791802189</v>
      </c>
      <c r="AD116" s="63">
        <f t="shared" si="291"/>
        <v>24.810895446996334</v>
      </c>
      <c r="AE116" s="63">
        <f t="shared" si="292"/>
        <v>23.901257413622101</v>
      </c>
      <c r="AF116" s="63">
        <f t="shared" si="293"/>
        <v>27.463075358989776</v>
      </c>
      <c r="AG116" s="63">
        <f t="shared" si="294"/>
        <v>32.390602855132194</v>
      </c>
      <c r="AH116" s="63">
        <f t="shared" si="295"/>
        <v>20.846912045035715</v>
      </c>
      <c r="AI116" s="63">
        <f t="shared" si="296"/>
        <v>19.298111574776339</v>
      </c>
      <c r="AJ116" s="63">
        <f t="shared" si="297"/>
        <v>10.564745086835813</v>
      </c>
      <c r="AK116" s="63">
        <f t="shared" si="298"/>
        <v>2.3390680784872719</v>
      </c>
      <c r="AL116" s="63">
        <f t="shared" si="299"/>
        <v>9.6229278867577879</v>
      </c>
      <c r="AM116" s="63">
        <f t="shared" si="300"/>
        <v>7.47740080961188</v>
      </c>
      <c r="AN116" s="63">
        <f t="shared" si="301"/>
        <v>11.934459938374728</v>
      </c>
      <c r="AO116" s="63">
        <f t="shared" si="302"/>
        <v>15.048373197820428</v>
      </c>
      <c r="AP116" s="63">
        <f t="shared" si="303"/>
        <v>16.987437928093229</v>
      </c>
      <c r="AQ116" s="63">
        <f t="shared" si="304"/>
        <v>22.040358798229164</v>
      </c>
      <c r="AR116" s="63">
        <f t="shared" si="305"/>
        <v>18.073125275218874</v>
      </c>
      <c r="AS116" s="63">
        <f t="shared" si="306"/>
        <v>16.881063443740747</v>
      </c>
      <c r="AT116" s="63">
        <f t="shared" si="307"/>
        <v>8.2903406653305414</v>
      </c>
      <c r="AU116" s="63">
        <f t="shared" si="308"/>
        <v>7.4461650669952366</v>
      </c>
      <c r="AV116" s="63">
        <f t="shared" si="309"/>
        <v>14.391843509828389</v>
      </c>
      <c r="AW116" s="63">
        <f t="shared" si="310"/>
        <v>14.529766680954026</v>
      </c>
      <c r="AX116" s="63">
        <f t="shared" si="311"/>
        <v>25.639760853780345</v>
      </c>
      <c r="AY116" s="63">
        <f t="shared" si="312"/>
        <v>20.548748319929853</v>
      </c>
      <c r="AZ116" s="63">
        <f t="shared" si="313"/>
        <v>20.154989013529441</v>
      </c>
      <c r="BA116" s="63">
        <f t="shared" si="314"/>
        <v>24.017231743415064</v>
      </c>
      <c r="BB116" s="63">
        <f t="shared" si="315"/>
        <v>6.3851846920975133</v>
      </c>
      <c r="BC116" s="63">
        <f t="shared" si="316"/>
        <v>4.7350337313688762</v>
      </c>
      <c r="BD116" s="63">
        <f t="shared" si="317"/>
        <v>2.9952456395047711</v>
      </c>
      <c r="BE116" s="63">
        <f t="shared" si="318"/>
        <v>0.78470188449952671</v>
      </c>
      <c r="BF116" s="63">
        <f t="shared" si="319"/>
        <v>12.457430705589537</v>
      </c>
      <c r="BG116" s="63">
        <f t="shared" si="320"/>
        <v>14.246325505983709</v>
      </c>
      <c r="BH116" s="63">
        <f t="shared" si="321"/>
        <v>8.7072486805472611</v>
      </c>
      <c r="BI116" s="63">
        <f t="shared" si="322"/>
        <v>14.423228954051922</v>
      </c>
      <c r="BJ116" s="63">
        <f t="shared" si="323"/>
        <v>6.4322182443780092</v>
      </c>
      <c r="BK116" s="63">
        <f t="shared" si="324"/>
        <v>6.072664443588196</v>
      </c>
      <c r="BL116" s="63">
        <f t="shared" si="325"/>
        <v>7.2242165937872791</v>
      </c>
      <c r="BM116" s="63">
        <f t="shared" si="326"/>
        <v>5.5672404710513321</v>
      </c>
      <c r="BN116" s="63">
        <f t="shared" si="327"/>
        <v>5.3281837517043904</v>
      </c>
      <c r="BO116" s="63">
        <f t="shared" si="328"/>
        <v>6.6212287772849443</v>
      </c>
      <c r="BP116" s="63">
        <f t="shared" si="329"/>
        <v>6.7997531538855061</v>
      </c>
      <c r="BQ116" s="63">
        <f t="shared" si="330"/>
        <v>6.6531436388076628</v>
      </c>
      <c r="BR116" s="63">
        <f t="shared" si="331"/>
        <v>3.279140423320511</v>
      </c>
      <c r="BS116" s="63">
        <f t="shared" si="332"/>
        <v>5.0381431497317362</v>
      </c>
      <c r="BT116" s="63">
        <f t="shared" si="333"/>
        <v>6.1748588056704747</v>
      </c>
      <c r="BU116" s="63">
        <f t="shared" si="334"/>
        <v>8.578478328534775</v>
      </c>
      <c r="BV116" s="63">
        <f t="shared" si="335"/>
        <v>6.6345977699024266</v>
      </c>
      <c r="BW116" s="63">
        <f t="shared" si="336"/>
        <v>8.3060134240870962</v>
      </c>
      <c r="BX116" s="63">
        <f t="shared" si="337"/>
        <v>4.4687887910683699</v>
      </c>
      <c r="BY116" s="63">
        <f t="shared" si="338"/>
        <v>0.3784379371340123</v>
      </c>
      <c r="BZ116" s="63">
        <f t="shared" si="339"/>
        <v>7.4756036081669395</v>
      </c>
      <c r="CA116" s="63">
        <f t="shared" si="340"/>
        <v>-1.1207175375477412</v>
      </c>
      <c r="CB116" s="63">
        <f t="shared" si="341"/>
        <v>6.4096992454633837</v>
      </c>
      <c r="CC116" s="63">
        <f t="shared" si="342"/>
        <v>6.8368722576017058</v>
      </c>
      <c r="CD116" s="63">
        <f t="shared" si="343"/>
        <v>4.5183526458318575</v>
      </c>
      <c r="CE116" s="63">
        <f t="shared" si="344"/>
        <v>6.8310052617667667</v>
      </c>
      <c r="CF116" s="63">
        <f t="shared" si="345"/>
        <v>6.2908927049881953</v>
      </c>
      <c r="CG116" s="63">
        <f t="shared" si="346"/>
        <v>2.6635829633628076</v>
      </c>
      <c r="CH116" s="63">
        <f t="shared" si="347"/>
        <v>4.4041926042265134</v>
      </c>
    </row>
    <row r="117" spans="1:86" x14ac:dyDescent="0.2">
      <c r="A117" s="60" t="s">
        <v>11</v>
      </c>
      <c r="B117" s="136"/>
      <c r="C117" s="63"/>
      <c r="D117" s="63"/>
      <c r="E117" s="63"/>
      <c r="F117" s="63">
        <f t="shared" si="267"/>
        <v>13.938758812659977</v>
      </c>
      <c r="G117" s="63">
        <f t="shared" si="268"/>
        <v>14.557057301076446</v>
      </c>
      <c r="H117" s="63">
        <f t="shared" si="269"/>
        <v>13.973139272223492</v>
      </c>
      <c r="I117" s="63">
        <f t="shared" si="270"/>
        <v>14.078660138284802</v>
      </c>
      <c r="J117" s="63">
        <f t="shared" si="271"/>
        <v>10.244131795702366</v>
      </c>
      <c r="K117" s="63">
        <f t="shared" si="272"/>
        <v>9.9419224267201756</v>
      </c>
      <c r="L117" s="63">
        <f t="shared" si="273"/>
        <v>9.7610459965094414</v>
      </c>
      <c r="M117" s="63">
        <f t="shared" si="274"/>
        <v>9.5010830470479739</v>
      </c>
      <c r="N117" s="63">
        <f t="shared" si="275"/>
        <v>16.233283942247908</v>
      </c>
      <c r="O117" s="63">
        <f t="shared" si="276"/>
        <v>13.283212674618742</v>
      </c>
      <c r="P117" s="63">
        <f t="shared" si="277"/>
        <v>13.353813535789941</v>
      </c>
      <c r="Q117" s="63">
        <f t="shared" si="278"/>
        <v>11.99779117030463</v>
      </c>
      <c r="R117" s="63">
        <f t="shared" si="279"/>
        <v>11.487634728011978</v>
      </c>
      <c r="S117" s="63">
        <f t="shared" si="280"/>
        <v>12.509034335192132</v>
      </c>
      <c r="T117" s="63">
        <f t="shared" si="281"/>
        <v>16.149039802571792</v>
      </c>
      <c r="U117" s="63">
        <f t="shared" si="282"/>
        <v>16.157012803372254</v>
      </c>
      <c r="V117" s="63">
        <f t="shared" si="283"/>
        <v>19.872014215043226</v>
      </c>
      <c r="W117" s="63">
        <f t="shared" si="284"/>
        <v>21.991179960880547</v>
      </c>
      <c r="X117" s="63">
        <f t="shared" si="285"/>
        <v>19.25885601370836</v>
      </c>
      <c r="Y117" s="63">
        <f t="shared" si="286"/>
        <v>19.257570194606178</v>
      </c>
      <c r="Z117" s="63">
        <f t="shared" si="287"/>
        <v>16.187125030087675</v>
      </c>
      <c r="AA117" s="63">
        <f t="shared" si="288"/>
        <v>9.2635927028094596</v>
      </c>
      <c r="AB117" s="63">
        <f t="shared" si="289"/>
        <v>4.4624709227070483</v>
      </c>
      <c r="AC117" s="63">
        <f t="shared" si="290"/>
        <v>6.0930120338022693</v>
      </c>
      <c r="AD117" s="63">
        <f t="shared" si="291"/>
        <v>16.31141262126453</v>
      </c>
      <c r="AE117" s="63">
        <f t="shared" si="292"/>
        <v>19.03517768846654</v>
      </c>
      <c r="AF117" s="63">
        <f t="shared" si="293"/>
        <v>21.880806045605702</v>
      </c>
      <c r="AG117" s="63">
        <f t="shared" si="294"/>
        <v>24.267051656369571</v>
      </c>
      <c r="AH117" s="63">
        <f t="shared" si="295"/>
        <v>19.194138234977803</v>
      </c>
      <c r="AI117" s="63">
        <f t="shared" si="296"/>
        <v>17.57938785040357</v>
      </c>
      <c r="AJ117" s="63">
        <f t="shared" si="297"/>
        <v>14.633427693065034</v>
      </c>
      <c r="AK117" s="63">
        <f t="shared" si="298"/>
        <v>13.262049906601709</v>
      </c>
      <c r="AL117" s="63">
        <f t="shared" si="299"/>
        <v>4.9103635529602458</v>
      </c>
      <c r="AM117" s="63">
        <f t="shared" si="300"/>
        <v>10.014846419333837</v>
      </c>
      <c r="AN117" s="63">
        <f t="shared" si="301"/>
        <v>11.853740894696358</v>
      </c>
      <c r="AO117" s="63">
        <f t="shared" si="302"/>
        <v>12.796686976951044</v>
      </c>
      <c r="AP117" s="63">
        <f t="shared" si="303"/>
        <v>10.235705656809481</v>
      </c>
      <c r="AQ117" s="63">
        <f t="shared" si="304"/>
        <v>8.440681345068036</v>
      </c>
      <c r="AR117" s="63">
        <f t="shared" si="305"/>
        <v>9.6286956601637694</v>
      </c>
      <c r="AS117" s="63">
        <f t="shared" si="306"/>
        <v>12.160084960839116</v>
      </c>
      <c r="AT117" s="63">
        <f t="shared" si="307"/>
        <v>15.339873138691832</v>
      </c>
      <c r="AU117" s="63">
        <f t="shared" si="308"/>
        <v>17.126191638619527</v>
      </c>
      <c r="AV117" s="63">
        <f t="shared" si="309"/>
        <v>17.838997132303255</v>
      </c>
      <c r="AW117" s="63">
        <f t="shared" si="310"/>
        <v>18.054033002991048</v>
      </c>
      <c r="AX117" s="63">
        <f t="shared" si="311"/>
        <v>5.540599517920624</v>
      </c>
      <c r="AY117" s="63">
        <f t="shared" si="312"/>
        <v>11.175706585331223</v>
      </c>
      <c r="AZ117" s="63">
        <f t="shared" si="313"/>
        <v>9.5185333156089946</v>
      </c>
      <c r="BA117" s="63">
        <f t="shared" si="314"/>
        <v>-1.7917258955194773</v>
      </c>
      <c r="BB117" s="63">
        <f t="shared" si="315"/>
        <v>-0.31129487799764161</v>
      </c>
      <c r="BC117" s="63">
        <f t="shared" si="316"/>
        <v>6.7499684139654308</v>
      </c>
      <c r="BD117" s="63">
        <f t="shared" si="317"/>
        <v>6.5355234232663904</v>
      </c>
      <c r="BE117" s="63">
        <f t="shared" si="318"/>
        <v>4.6820224886493218</v>
      </c>
      <c r="BF117" s="63">
        <f t="shared" si="319"/>
        <v>19.106625768335611</v>
      </c>
      <c r="BG117" s="63">
        <f t="shared" si="320"/>
        <v>21.926481437882693</v>
      </c>
      <c r="BH117" s="63">
        <f t="shared" si="321"/>
        <v>20.037578016208705</v>
      </c>
      <c r="BI117" s="63">
        <f t="shared" si="322"/>
        <v>21.495619581605073</v>
      </c>
      <c r="BJ117" s="63">
        <f t="shared" si="323"/>
        <v>10.099627782803898</v>
      </c>
      <c r="BK117" s="63">
        <f t="shared" si="324"/>
        <v>13.246350720722312</v>
      </c>
      <c r="BL117" s="63">
        <f t="shared" si="325"/>
        <v>13.390421295538532</v>
      </c>
      <c r="BM117" s="63">
        <f t="shared" si="326"/>
        <v>16.602308944657263</v>
      </c>
      <c r="BN117" s="63">
        <f t="shared" si="327"/>
        <v>11.404424393719266</v>
      </c>
      <c r="BO117" s="63">
        <f t="shared" si="328"/>
        <v>9.3591832516884068</v>
      </c>
      <c r="BP117" s="63">
        <f t="shared" si="329"/>
        <v>13.101946005042322</v>
      </c>
      <c r="BQ117" s="63">
        <f t="shared" si="330"/>
        <v>22.186988837117642</v>
      </c>
      <c r="BR117" s="63">
        <f t="shared" si="331"/>
        <v>11.079126853769122</v>
      </c>
      <c r="BS117" s="63">
        <f t="shared" si="332"/>
        <v>5.3762611666137241</v>
      </c>
      <c r="BT117" s="63">
        <f t="shared" si="333"/>
        <v>5.5487195417048625</v>
      </c>
      <c r="BU117" s="63">
        <f t="shared" si="334"/>
        <v>1.6068430212687719</v>
      </c>
      <c r="BV117" s="63">
        <f t="shared" si="335"/>
        <v>5.0148423583583828</v>
      </c>
      <c r="BW117" s="63">
        <f t="shared" si="336"/>
        <v>1.2122090351611521</v>
      </c>
      <c r="BX117" s="63">
        <f t="shared" si="337"/>
        <v>0.52695266659496864</v>
      </c>
      <c r="BY117" s="63">
        <f t="shared" si="338"/>
        <v>0.58461384652943471</v>
      </c>
      <c r="BZ117" s="63">
        <f t="shared" si="339"/>
        <v>5.9970463784729446</v>
      </c>
      <c r="CA117" s="63">
        <f t="shared" si="340"/>
        <v>5.6527240954179927</v>
      </c>
      <c r="CB117" s="63">
        <f t="shared" si="341"/>
        <v>3.3810702536607895</v>
      </c>
      <c r="CC117" s="63">
        <f t="shared" si="342"/>
        <v>2.2611003668391434</v>
      </c>
      <c r="CD117" s="63">
        <f t="shared" si="343"/>
        <v>7.8546112411240419</v>
      </c>
      <c r="CE117" s="63">
        <f t="shared" si="344"/>
        <v>2.8252582584459001</v>
      </c>
      <c r="CF117" s="63">
        <f t="shared" si="345"/>
        <v>5.8015656888804035</v>
      </c>
      <c r="CG117" s="63">
        <f t="shared" si="346"/>
        <v>6.4259717676469412</v>
      </c>
      <c r="CH117" s="63">
        <f t="shared" si="347"/>
        <v>4.3759030987469814</v>
      </c>
    </row>
    <row r="118" spans="1:86" x14ac:dyDescent="0.2">
      <c r="A118" s="57" t="s">
        <v>12</v>
      </c>
      <c r="B118" s="137"/>
      <c r="C118" s="64"/>
      <c r="D118" s="64"/>
      <c r="E118" s="64"/>
      <c r="F118" s="64">
        <f t="shared" si="267"/>
        <v>11.117798160003236</v>
      </c>
      <c r="G118" s="64">
        <f t="shared" si="268"/>
        <v>12.141933681644344</v>
      </c>
      <c r="H118" s="64">
        <f t="shared" si="269"/>
        <v>13.830646024463745</v>
      </c>
      <c r="I118" s="64">
        <f t="shared" si="270"/>
        <v>14.261019710138243</v>
      </c>
      <c r="J118" s="64">
        <f t="shared" si="271"/>
        <v>8.3086051739129037</v>
      </c>
      <c r="K118" s="64">
        <f t="shared" si="272"/>
        <v>6.7573777240664521</v>
      </c>
      <c r="L118" s="64">
        <f t="shared" si="273"/>
        <v>8.3947212578668822</v>
      </c>
      <c r="M118" s="64">
        <f t="shared" si="274"/>
        <v>6.8199008688858376</v>
      </c>
      <c r="N118" s="64">
        <f t="shared" si="275"/>
        <v>12.051918248141806</v>
      </c>
      <c r="O118" s="64">
        <f t="shared" si="276"/>
        <v>15.000928941488144</v>
      </c>
      <c r="P118" s="64">
        <f t="shared" si="277"/>
        <v>19.13736432214052</v>
      </c>
      <c r="Q118" s="64">
        <f t="shared" si="278"/>
        <v>19.406255148798913</v>
      </c>
      <c r="R118" s="64">
        <f t="shared" si="279"/>
        <v>13.620736284782575</v>
      </c>
      <c r="S118" s="64">
        <f t="shared" si="280"/>
        <v>10.351602787923815</v>
      </c>
      <c r="T118" s="64">
        <f t="shared" si="281"/>
        <v>6.2898210092730942</v>
      </c>
      <c r="U118" s="64">
        <f t="shared" si="282"/>
        <v>6.9436954979967265</v>
      </c>
      <c r="V118" s="64">
        <f t="shared" si="283"/>
        <v>12.459552607746575</v>
      </c>
      <c r="W118" s="64">
        <f t="shared" si="284"/>
        <v>13.93135486622254</v>
      </c>
      <c r="X118" s="64">
        <f t="shared" si="285"/>
        <v>14.75613478804274</v>
      </c>
      <c r="Y118" s="64">
        <f t="shared" si="286"/>
        <v>16.179991140966507</v>
      </c>
      <c r="Z118" s="64">
        <f t="shared" si="287"/>
        <v>17.902452844349739</v>
      </c>
      <c r="AA118" s="64">
        <f t="shared" si="288"/>
        <v>14.505630194292504</v>
      </c>
      <c r="AB118" s="64">
        <f t="shared" si="289"/>
        <v>11.46306779739224</v>
      </c>
      <c r="AC118" s="64">
        <f t="shared" si="290"/>
        <v>13.1478039440481</v>
      </c>
      <c r="AD118" s="64">
        <f t="shared" si="291"/>
        <v>15.933787183971612</v>
      </c>
      <c r="AE118" s="64">
        <f t="shared" si="292"/>
        <v>16.353508824825617</v>
      </c>
      <c r="AF118" s="64">
        <f t="shared" si="293"/>
        <v>16.298941051124206</v>
      </c>
      <c r="AG118" s="64">
        <f t="shared" si="294"/>
        <v>14.317702734873484</v>
      </c>
      <c r="AH118" s="64">
        <f t="shared" si="295"/>
        <v>3.5864346310753916</v>
      </c>
      <c r="AI118" s="64">
        <f t="shared" si="296"/>
        <v>2.6025673618431595</v>
      </c>
      <c r="AJ118" s="64">
        <f t="shared" si="297"/>
        <v>0.51029296892663945</v>
      </c>
      <c r="AK118" s="64">
        <f t="shared" si="298"/>
        <v>-1.7391829094348845</v>
      </c>
      <c r="AL118" s="64">
        <f t="shared" si="299"/>
        <v>1.1361612846652263</v>
      </c>
      <c r="AM118" s="64">
        <f t="shared" si="300"/>
        <v>1.5363097968138282</v>
      </c>
      <c r="AN118" s="64">
        <f t="shared" si="301"/>
        <v>3.9207312428456467</v>
      </c>
      <c r="AO118" s="64">
        <f t="shared" si="302"/>
        <v>5.5901886338026738</v>
      </c>
      <c r="AP118" s="64">
        <f t="shared" si="303"/>
        <v>6.3903083106336993</v>
      </c>
      <c r="AQ118" s="64">
        <f t="shared" si="304"/>
        <v>8.361883436989789</v>
      </c>
      <c r="AR118" s="64">
        <f t="shared" si="305"/>
        <v>8.9699109423020147</v>
      </c>
      <c r="AS118" s="64">
        <f t="shared" si="306"/>
        <v>9.1486342054904419</v>
      </c>
      <c r="AT118" s="64">
        <f t="shared" si="307"/>
        <v>9.5599784577694518</v>
      </c>
      <c r="AU118" s="64">
        <f t="shared" si="308"/>
        <v>9.7551924219607962</v>
      </c>
      <c r="AV118" s="64">
        <f t="shared" si="309"/>
        <v>10.821866726371859</v>
      </c>
      <c r="AW118" s="64">
        <f t="shared" si="310"/>
        <v>11.581065032021707</v>
      </c>
      <c r="AX118" s="64">
        <f t="shared" si="311"/>
        <v>11.256638745688422</v>
      </c>
      <c r="AY118" s="64">
        <f t="shared" si="312"/>
        <v>13.376498608462576</v>
      </c>
      <c r="AZ118" s="64">
        <f t="shared" si="313"/>
        <v>13.252785297033377</v>
      </c>
      <c r="BA118" s="64">
        <f t="shared" si="314"/>
        <v>12.06739270329982</v>
      </c>
      <c r="BB118" s="64">
        <f t="shared" si="315"/>
        <v>14.306511317613815</v>
      </c>
      <c r="BC118" s="64">
        <f t="shared" si="316"/>
        <v>17.329391866432221</v>
      </c>
      <c r="BD118" s="64">
        <f t="shared" si="317"/>
        <v>19.168157081582372</v>
      </c>
      <c r="BE118" s="64">
        <f t="shared" si="318"/>
        <v>19.301203862444332</v>
      </c>
      <c r="BF118" s="64">
        <f t="shared" si="319"/>
        <v>14.564439255004979</v>
      </c>
      <c r="BG118" s="64">
        <f t="shared" si="320"/>
        <v>5.4274104303069626</v>
      </c>
      <c r="BH118" s="64">
        <f t="shared" si="321"/>
        <v>0.9307758335667049</v>
      </c>
      <c r="BI118" s="64">
        <f t="shared" si="322"/>
        <v>1.1905181250923063</v>
      </c>
      <c r="BJ118" s="64">
        <f t="shared" si="323"/>
        <v>3.6431820616975785</v>
      </c>
      <c r="BK118" s="64">
        <f t="shared" si="324"/>
        <v>5.8348618262422525</v>
      </c>
      <c r="BL118" s="64">
        <f t="shared" si="325"/>
        <v>6.0028018687178104</v>
      </c>
      <c r="BM118" s="64">
        <f t="shared" si="326"/>
        <v>3.647982081566683</v>
      </c>
      <c r="BN118" s="64">
        <f t="shared" si="327"/>
        <v>3.9816702141822016</v>
      </c>
      <c r="BO118" s="64">
        <f t="shared" si="328"/>
        <v>4.6723616232272862</v>
      </c>
      <c r="BP118" s="64">
        <f t="shared" si="329"/>
        <v>5.6921043516474619</v>
      </c>
      <c r="BQ118" s="64">
        <f t="shared" si="330"/>
        <v>9.2147954562040759</v>
      </c>
      <c r="BR118" s="64">
        <f t="shared" si="331"/>
        <v>8.7956551862218824</v>
      </c>
      <c r="BS118" s="64">
        <f t="shared" si="332"/>
        <v>9.089434704019169</v>
      </c>
      <c r="BT118" s="64">
        <f t="shared" si="333"/>
        <v>9.1276885108303265</v>
      </c>
      <c r="BU118" s="64">
        <f t="shared" si="334"/>
        <v>7.4002737519023851</v>
      </c>
      <c r="BV118" s="64">
        <f t="shared" si="335"/>
        <v>8.6309226190030373</v>
      </c>
      <c r="BW118" s="64">
        <f t="shared" si="336"/>
        <v>10.244523377794897</v>
      </c>
      <c r="BX118" s="64">
        <f t="shared" si="337"/>
        <v>11.45704204391769</v>
      </c>
      <c r="BY118" s="64">
        <f t="shared" si="338"/>
        <v>11.580209992451236</v>
      </c>
      <c r="BZ118" s="64">
        <f t="shared" si="339"/>
        <v>11.364025587038782</v>
      </c>
      <c r="CA118" s="64">
        <f t="shared" si="340"/>
        <v>9.8117581481845164</v>
      </c>
      <c r="CB118" s="64">
        <f t="shared" si="341"/>
        <v>8.2665436125792464</v>
      </c>
      <c r="CC118" s="64">
        <f t="shared" si="342"/>
        <v>6.7221884260185494</v>
      </c>
      <c r="CD118" s="64">
        <f t="shared" si="343"/>
        <v>4.9020613270433557</v>
      </c>
      <c r="CE118" s="64">
        <f t="shared" si="344"/>
        <v>3.5504162818013727</v>
      </c>
      <c r="CF118" s="64">
        <f t="shared" si="345"/>
        <v>5.6551471611903343</v>
      </c>
      <c r="CG118" s="64">
        <f t="shared" si="346"/>
        <v>6.1364968328217566</v>
      </c>
      <c r="CH118" s="64">
        <f t="shared" si="347"/>
        <v>8.456744929640557</v>
      </c>
    </row>
    <row r="119" spans="1:86" hidden="1" x14ac:dyDescent="0.2">
      <c r="A119" s="53" t="s">
        <v>13</v>
      </c>
      <c r="B119" s="140"/>
      <c r="C119" s="62"/>
      <c r="D119" s="62"/>
      <c r="E119" s="62"/>
      <c r="F119" s="62">
        <f t="shared" si="267"/>
        <v>12.701452699474933</v>
      </c>
      <c r="G119" s="62">
        <f t="shared" si="268"/>
        <v>18.530334880596737</v>
      </c>
      <c r="H119" s="62">
        <f t="shared" si="269"/>
        <v>9.7523482231718841</v>
      </c>
      <c r="I119" s="62">
        <f t="shared" si="270"/>
        <v>11.04923381511631</v>
      </c>
      <c r="J119" s="62">
        <f t="shared" si="271"/>
        <v>11.903458141733033</v>
      </c>
      <c r="K119" s="62">
        <f t="shared" si="272"/>
        <v>12.310412891652112</v>
      </c>
      <c r="L119" s="62">
        <f t="shared" si="273"/>
        <v>11.493874306410959</v>
      </c>
      <c r="M119" s="62">
        <f t="shared" si="274"/>
        <v>8.5036874649942256</v>
      </c>
      <c r="N119" s="62">
        <f t="shared" si="275"/>
        <v>7.3642187545786619</v>
      </c>
      <c r="O119" s="62">
        <f t="shared" si="276"/>
        <v>5.2966163564514588</v>
      </c>
      <c r="P119" s="62">
        <f t="shared" si="277"/>
        <v>3.7580451780394415</v>
      </c>
      <c r="Q119" s="62">
        <f t="shared" si="278"/>
        <v>0.78131811990104427</v>
      </c>
      <c r="R119" s="62">
        <f t="shared" si="279"/>
        <v>3.9323933537424347</v>
      </c>
      <c r="S119" s="62">
        <f t="shared" si="280"/>
        <v>3.9167190319357275</v>
      </c>
      <c r="T119" s="62">
        <f t="shared" si="281"/>
        <v>10.452917060908911</v>
      </c>
      <c r="U119" s="62">
        <f t="shared" si="282"/>
        <v>15.332217244287099</v>
      </c>
      <c r="V119" s="62">
        <f t="shared" si="283"/>
        <v>14.567285655522721</v>
      </c>
      <c r="W119" s="62">
        <f t="shared" si="284"/>
        <v>13.324106419397125</v>
      </c>
      <c r="X119" s="62">
        <f t="shared" si="285"/>
        <v>19.825775223836771</v>
      </c>
      <c r="Y119" s="62">
        <f t="shared" si="286"/>
        <v>18.835300889225358</v>
      </c>
      <c r="Z119" s="62">
        <f t="shared" si="287"/>
        <v>19.332838344531091</v>
      </c>
      <c r="AA119" s="62">
        <f t="shared" si="288"/>
        <v>18.967941556480596</v>
      </c>
      <c r="AB119" s="62">
        <f t="shared" si="289"/>
        <v>9.0861401325148154</v>
      </c>
      <c r="AC119" s="62">
        <f t="shared" si="290"/>
        <v>13.699829815861861</v>
      </c>
      <c r="AD119" s="62">
        <f t="shared" si="291"/>
        <v>15.327986240728755</v>
      </c>
      <c r="AE119" s="62">
        <f t="shared" si="292"/>
        <v>19.256150090542757</v>
      </c>
      <c r="AF119" s="62">
        <f t="shared" si="293"/>
        <v>21.340841786387571</v>
      </c>
      <c r="AG119" s="62">
        <f t="shared" si="294"/>
        <v>21.546542451187655</v>
      </c>
      <c r="AH119" s="62">
        <f t="shared" si="295"/>
        <v>16.483749815342126</v>
      </c>
      <c r="AI119" s="62">
        <f t="shared" si="296"/>
        <v>10.653151063280781</v>
      </c>
      <c r="AJ119" s="62">
        <f t="shared" si="297"/>
        <v>8.0766919323383863</v>
      </c>
      <c r="AK119" s="62">
        <f t="shared" si="298"/>
        <v>5.498257266190933</v>
      </c>
      <c r="AL119" s="62">
        <f t="shared" si="299"/>
        <v>8.6216625453857763</v>
      </c>
      <c r="AM119" s="62">
        <f t="shared" si="300"/>
        <v>8.3839505938501997</v>
      </c>
      <c r="AN119" s="62">
        <f t="shared" si="301"/>
        <v>13.012853809281491</v>
      </c>
      <c r="AO119" s="62">
        <f t="shared" si="302"/>
        <v>11.80691498525567</v>
      </c>
      <c r="AP119" s="62">
        <f t="shared" si="303"/>
        <v>9.7995027199905795</v>
      </c>
      <c r="AQ119" s="62">
        <f t="shared" si="304"/>
        <v>8.9774045612757103</v>
      </c>
      <c r="AR119" s="62">
        <f t="shared" si="305"/>
        <v>9.6883120471570265</v>
      </c>
      <c r="AS119" s="62">
        <f t="shared" si="306"/>
        <v>10.744511581443533</v>
      </c>
      <c r="AT119" s="62">
        <f t="shared" si="307"/>
        <v>8.6275465615179563</v>
      </c>
      <c r="AU119" s="62">
        <f t="shared" si="308"/>
        <v>8.6721008390731882</v>
      </c>
      <c r="AV119" s="62">
        <f t="shared" si="309"/>
        <v>13.091427271405395</v>
      </c>
      <c r="AW119" s="62">
        <f t="shared" si="310"/>
        <v>11.700730901850504</v>
      </c>
      <c r="AX119" s="62">
        <f t="shared" si="311"/>
        <v>18.90578962053883</v>
      </c>
      <c r="AY119" s="62">
        <f t="shared" si="312"/>
        <v>16.896039193987324</v>
      </c>
      <c r="AZ119" s="62">
        <f t="shared" si="313"/>
        <v>12.778249434699468</v>
      </c>
      <c r="BA119" s="62">
        <f t="shared" si="314"/>
        <v>13.460938915346865</v>
      </c>
      <c r="BB119" s="62">
        <f t="shared" si="315"/>
        <v>10.688775837370116</v>
      </c>
      <c r="BC119" s="62">
        <f t="shared" si="316"/>
        <v>16.542818491239231</v>
      </c>
      <c r="BD119" s="62">
        <f t="shared" si="317"/>
        <v>13.766819862486113</v>
      </c>
      <c r="BE119" s="62">
        <f t="shared" si="318"/>
        <v>8.9594478235564008</v>
      </c>
      <c r="BF119" s="62">
        <f t="shared" si="319"/>
        <v>8.5179087542530993</v>
      </c>
      <c r="BG119" s="62">
        <f t="shared" si="320"/>
        <v>5.5999544618236401</v>
      </c>
      <c r="BH119" s="62">
        <f t="shared" si="321"/>
        <v>0.81010210242767022</v>
      </c>
      <c r="BI119" s="62">
        <f t="shared" si="322"/>
        <v>4.3576181026003775</v>
      </c>
      <c r="BJ119" s="62">
        <f t="shared" si="323"/>
        <v>4.8122824733189917</v>
      </c>
      <c r="BK119" s="62">
        <f t="shared" si="324"/>
        <v>8.3518024546930931</v>
      </c>
      <c r="BL119" s="62">
        <f t="shared" si="325"/>
        <v>5.1465570036013863</v>
      </c>
      <c r="BM119" s="62">
        <f t="shared" si="326"/>
        <v>6.3894242427988717</v>
      </c>
      <c r="BN119" s="62">
        <f t="shared" si="327"/>
        <v>5.3861180273704488</v>
      </c>
      <c r="BO119" s="62">
        <f t="shared" si="328"/>
        <v>6.4790535629277501</v>
      </c>
      <c r="BP119" s="62">
        <f t="shared" si="329"/>
        <v>10.790908085409235</v>
      </c>
      <c r="BQ119" s="62">
        <f t="shared" si="330"/>
        <v>9.5041431635653986</v>
      </c>
      <c r="BR119" s="62">
        <f t="shared" si="331"/>
        <v>7.8756825454294672</v>
      </c>
      <c r="BS119" s="62">
        <f t="shared" si="332"/>
        <v>7.9594220856867599</v>
      </c>
      <c r="BT119" s="62">
        <f t="shared" si="333"/>
        <v>4.6779405933218543</v>
      </c>
      <c r="BU119" s="62">
        <f t="shared" si="334"/>
        <v>5.3142054706794006</v>
      </c>
      <c r="BV119" s="62">
        <f t="shared" si="335"/>
        <v>7.3327134462099668</v>
      </c>
      <c r="BW119" s="62">
        <f t="shared" si="336"/>
        <v>8.2672415802027341</v>
      </c>
      <c r="BX119" s="62">
        <f t="shared" si="337"/>
        <v>8.7524107112139049</v>
      </c>
      <c r="BY119" s="62">
        <f t="shared" si="338"/>
        <v>8.6083862424928643</v>
      </c>
      <c r="BZ119" s="62">
        <f t="shared" si="339"/>
        <v>11.136470129892032</v>
      </c>
      <c r="CA119" s="62">
        <f t="shared" si="340"/>
        <v>7.51121762986135</v>
      </c>
      <c r="CB119" s="62">
        <f t="shared" si="341"/>
        <v>7.9875661563891214</v>
      </c>
      <c r="CC119" s="62">
        <f t="shared" si="342"/>
        <v>5.9249932823496128</v>
      </c>
      <c r="CD119" s="62">
        <f t="shared" si="343"/>
        <v>3.8778697479365012</v>
      </c>
      <c r="CE119" s="62">
        <f t="shared" si="344"/>
        <v>1.9451203887241204</v>
      </c>
      <c r="CF119" s="62">
        <f t="shared" si="345"/>
        <v>1.1219551947611204</v>
      </c>
      <c r="CG119" s="62">
        <f t="shared" si="346"/>
        <v>2.1116248186856201</v>
      </c>
      <c r="CH119" s="62">
        <f t="shared" si="347"/>
        <v>5.0871229561881259</v>
      </c>
    </row>
    <row r="120" spans="1:86" hidden="1" x14ac:dyDescent="0.2">
      <c r="A120" s="69"/>
      <c r="B120" s="136"/>
      <c r="C120" s="63"/>
      <c r="D120" s="63"/>
      <c r="E120" s="63"/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  <c r="AA120" s="63"/>
      <c r="AB120" s="63"/>
      <c r="AC120" s="63"/>
      <c r="AD120" s="63"/>
      <c r="AE120" s="63"/>
      <c r="AF120" s="63"/>
      <c r="AG120" s="63"/>
      <c r="AH120" s="63"/>
      <c r="AI120" s="63"/>
      <c r="AJ120" s="63"/>
      <c r="AK120" s="63"/>
      <c r="AL120" s="63"/>
      <c r="AM120" s="63"/>
      <c r="AN120" s="63"/>
      <c r="AO120" s="63"/>
      <c r="AP120" s="63"/>
      <c r="AQ120" s="63"/>
      <c r="AR120" s="63"/>
      <c r="AS120" s="63"/>
      <c r="AT120" s="63"/>
      <c r="AU120" s="63"/>
      <c r="AV120" s="63"/>
      <c r="AW120" s="63"/>
      <c r="AX120" s="63"/>
      <c r="AY120" s="63"/>
      <c r="AZ120" s="63"/>
      <c r="BA120" s="63"/>
      <c r="BB120" s="63"/>
      <c r="BC120" s="63"/>
      <c r="BD120" s="63"/>
      <c r="BE120" s="63"/>
      <c r="BF120" s="63"/>
      <c r="BG120" s="63"/>
      <c r="BH120" s="63"/>
      <c r="BI120" s="63"/>
      <c r="BJ120" s="63"/>
      <c r="BK120" s="63"/>
      <c r="BL120" s="63"/>
      <c r="BM120" s="63"/>
      <c r="BN120" s="63"/>
      <c r="BO120" s="63"/>
      <c r="BP120" s="63"/>
      <c r="BQ120" s="63"/>
      <c r="BR120" s="63"/>
      <c r="BS120" s="63"/>
      <c r="BT120" s="63"/>
      <c r="BU120" s="63"/>
      <c r="BV120" s="63"/>
      <c r="BW120" s="63"/>
      <c r="BX120" s="63"/>
      <c r="BY120" s="63"/>
      <c r="BZ120" s="63"/>
      <c r="CA120" s="63"/>
      <c r="CB120" s="63"/>
      <c r="CC120" s="63"/>
      <c r="CD120" s="63"/>
      <c r="CE120" s="63"/>
      <c r="CF120" s="63"/>
      <c r="CG120" s="63"/>
      <c r="CH120" s="63"/>
    </row>
    <row r="121" spans="1:86" ht="13.5" thickBot="1" x14ac:dyDescent="0.25">
      <c r="A121" s="71" t="str">
        <f>A81</f>
        <v>KZN - Annual Gross Operating Surplus</v>
      </c>
      <c r="B121" s="139"/>
      <c r="C121" s="65"/>
      <c r="D121" s="65"/>
      <c r="E121" s="65"/>
      <c r="F121" s="65">
        <f t="shared" ref="F121:U121" si="348">(F41-B41)/B41*100</f>
        <v>12.701452699474933</v>
      </c>
      <c r="G121" s="65">
        <f t="shared" si="348"/>
        <v>18.530334880596737</v>
      </c>
      <c r="H121" s="65">
        <f t="shared" si="348"/>
        <v>9.7523482231718841</v>
      </c>
      <c r="I121" s="65">
        <f t="shared" si="348"/>
        <v>11.04923381511631</v>
      </c>
      <c r="J121" s="65">
        <f t="shared" si="348"/>
        <v>11.903458141733033</v>
      </c>
      <c r="K121" s="65">
        <f t="shared" si="348"/>
        <v>12.310412891652112</v>
      </c>
      <c r="L121" s="65">
        <f t="shared" si="348"/>
        <v>11.493874306410959</v>
      </c>
      <c r="M121" s="65">
        <f t="shared" si="348"/>
        <v>8.5036874649942256</v>
      </c>
      <c r="N121" s="65">
        <f t="shared" si="348"/>
        <v>7.3642187545786619</v>
      </c>
      <c r="O121" s="65">
        <f t="shared" si="348"/>
        <v>5.2966163564514588</v>
      </c>
      <c r="P121" s="65">
        <f t="shared" si="348"/>
        <v>3.7580451780394415</v>
      </c>
      <c r="Q121" s="65">
        <f t="shared" si="348"/>
        <v>0.78131811990104427</v>
      </c>
      <c r="R121" s="65">
        <f t="shared" si="348"/>
        <v>3.9323933537424347</v>
      </c>
      <c r="S121" s="65">
        <f t="shared" si="348"/>
        <v>3.9167190319357275</v>
      </c>
      <c r="T121" s="65">
        <f t="shared" si="348"/>
        <v>10.452917060908911</v>
      </c>
      <c r="U121" s="65">
        <f t="shared" si="348"/>
        <v>15.332217244287099</v>
      </c>
      <c r="V121" s="65">
        <f>V119</f>
        <v>14.567285655522721</v>
      </c>
      <c r="W121" s="65">
        <f>W119</f>
        <v>13.324106419397125</v>
      </c>
      <c r="X121" s="65">
        <f>X119</f>
        <v>19.825775223836771</v>
      </c>
      <c r="Y121" s="65">
        <f>Y119</f>
        <v>18.835300889225358</v>
      </c>
      <c r="Z121" s="65">
        <f t="shared" ref="Z121:BE121" si="349">(Z41-V41)/V41*100</f>
        <v>19.332838344531091</v>
      </c>
      <c r="AA121" s="65">
        <f t="shared" si="349"/>
        <v>18.967941556480596</v>
      </c>
      <c r="AB121" s="65">
        <f t="shared" si="349"/>
        <v>9.0861401325148154</v>
      </c>
      <c r="AC121" s="65">
        <f t="shared" si="349"/>
        <v>13.699829815861861</v>
      </c>
      <c r="AD121" s="65">
        <f t="shared" si="349"/>
        <v>15.327986240728755</v>
      </c>
      <c r="AE121" s="65">
        <f t="shared" si="349"/>
        <v>19.256150090542757</v>
      </c>
      <c r="AF121" s="65">
        <f t="shared" si="349"/>
        <v>21.340841786387571</v>
      </c>
      <c r="AG121" s="65">
        <f t="shared" si="349"/>
        <v>21.546542451187655</v>
      </c>
      <c r="AH121" s="65">
        <f t="shared" si="349"/>
        <v>16.483749815342126</v>
      </c>
      <c r="AI121" s="65">
        <f t="shared" si="349"/>
        <v>10.653151063280781</v>
      </c>
      <c r="AJ121" s="65">
        <f t="shared" si="349"/>
        <v>8.0766919323383863</v>
      </c>
      <c r="AK121" s="65">
        <f t="shared" si="349"/>
        <v>5.498257266190933</v>
      </c>
      <c r="AL121" s="65">
        <f t="shared" si="349"/>
        <v>8.6216625453857763</v>
      </c>
      <c r="AM121" s="65">
        <f t="shared" si="349"/>
        <v>8.3839505938501997</v>
      </c>
      <c r="AN121" s="65">
        <f t="shared" si="349"/>
        <v>13.012853809281491</v>
      </c>
      <c r="AO121" s="65">
        <f t="shared" si="349"/>
        <v>11.80691498525567</v>
      </c>
      <c r="AP121" s="65">
        <f t="shared" si="349"/>
        <v>9.7995027199905795</v>
      </c>
      <c r="AQ121" s="65">
        <f t="shared" si="349"/>
        <v>8.9774045612757103</v>
      </c>
      <c r="AR121" s="65">
        <f t="shared" si="349"/>
        <v>9.6883120471570265</v>
      </c>
      <c r="AS121" s="65">
        <f t="shared" si="349"/>
        <v>10.744511581443533</v>
      </c>
      <c r="AT121" s="65">
        <f t="shared" si="349"/>
        <v>8.6275465615179563</v>
      </c>
      <c r="AU121" s="65">
        <f t="shared" si="349"/>
        <v>8.6721008390731882</v>
      </c>
      <c r="AV121" s="65">
        <f t="shared" si="349"/>
        <v>13.091427271405395</v>
      </c>
      <c r="AW121" s="65">
        <f t="shared" si="349"/>
        <v>11.700730901850504</v>
      </c>
      <c r="AX121" s="65">
        <f t="shared" si="349"/>
        <v>18.90578962053883</v>
      </c>
      <c r="AY121" s="65">
        <f t="shared" si="349"/>
        <v>16.896039193987324</v>
      </c>
      <c r="AZ121" s="65">
        <f t="shared" si="349"/>
        <v>12.778249434699468</v>
      </c>
      <c r="BA121" s="65">
        <f t="shared" si="349"/>
        <v>13.460938915346865</v>
      </c>
      <c r="BB121" s="65">
        <f t="shared" si="349"/>
        <v>10.688775837370116</v>
      </c>
      <c r="BC121" s="65">
        <f t="shared" si="349"/>
        <v>16.542818491239231</v>
      </c>
      <c r="BD121" s="65">
        <f t="shared" si="349"/>
        <v>13.766819862486113</v>
      </c>
      <c r="BE121" s="65">
        <f t="shared" si="349"/>
        <v>8.9594478235564008</v>
      </c>
      <c r="BF121" s="65">
        <f t="shared" ref="BF121:CA121" si="350">(BF41-BB41)/BB41*100</f>
        <v>8.5179087542530993</v>
      </c>
      <c r="BG121" s="65">
        <f t="shared" si="350"/>
        <v>5.5999544618236401</v>
      </c>
      <c r="BH121" s="65">
        <f t="shared" si="350"/>
        <v>0.81010210242767022</v>
      </c>
      <c r="BI121" s="65">
        <f t="shared" si="350"/>
        <v>4.3576181026003775</v>
      </c>
      <c r="BJ121" s="65">
        <f t="shared" si="350"/>
        <v>4.8122824733189917</v>
      </c>
      <c r="BK121" s="65">
        <f t="shared" si="350"/>
        <v>8.3518024546930931</v>
      </c>
      <c r="BL121" s="65">
        <f t="shared" si="350"/>
        <v>5.1465570036013863</v>
      </c>
      <c r="BM121" s="65">
        <f t="shared" si="350"/>
        <v>6.3894242427988717</v>
      </c>
      <c r="BN121" s="65">
        <f t="shared" si="350"/>
        <v>5.3861180273704488</v>
      </c>
      <c r="BO121" s="65">
        <f t="shared" si="350"/>
        <v>6.4790535629277501</v>
      </c>
      <c r="BP121" s="65">
        <f t="shared" si="350"/>
        <v>10.790908085409235</v>
      </c>
      <c r="BQ121" s="65">
        <f t="shared" si="350"/>
        <v>9.5041431635653986</v>
      </c>
      <c r="BR121" s="65">
        <f t="shared" si="350"/>
        <v>7.8756825454294672</v>
      </c>
      <c r="BS121" s="65">
        <f t="shared" si="350"/>
        <v>7.9594220856867599</v>
      </c>
      <c r="BT121" s="65">
        <f t="shared" si="350"/>
        <v>4.6779405933218543</v>
      </c>
      <c r="BU121" s="65">
        <f t="shared" si="350"/>
        <v>5.3142054706794006</v>
      </c>
      <c r="BV121" s="65">
        <f t="shared" si="350"/>
        <v>7.3327134462099668</v>
      </c>
      <c r="BW121" s="65">
        <f t="shared" si="350"/>
        <v>8.2672415802027341</v>
      </c>
      <c r="BX121" s="65">
        <f t="shared" si="350"/>
        <v>8.7524107112139049</v>
      </c>
      <c r="BY121" s="65">
        <f t="shared" si="350"/>
        <v>8.6083862424928643</v>
      </c>
      <c r="BZ121" s="65">
        <f t="shared" si="350"/>
        <v>11.136470129892032</v>
      </c>
      <c r="CA121" s="65">
        <f t="shared" si="350"/>
        <v>7.51121762986135</v>
      </c>
      <c r="CB121" s="65">
        <f t="shared" ref="CB121" si="351">(CB41-BX41)/BX41*100</f>
        <v>7.9875661563891214</v>
      </c>
      <c r="CC121" s="65">
        <f t="shared" ref="CC121" si="352">(CC41-BY41)/BY41*100</f>
        <v>5.9249932823496128</v>
      </c>
      <c r="CD121" s="65">
        <f t="shared" ref="CD121" si="353">(CD41-BZ41)/BZ41*100</f>
        <v>3.8778697479365012</v>
      </c>
      <c r="CE121" s="65">
        <f t="shared" ref="CE121" si="354">(CE41-CA41)/CA41*100</f>
        <v>1.9451203887241204</v>
      </c>
      <c r="CF121" s="65">
        <f t="shared" ref="CF121" si="355">(CF41-CB41)/CB41*100</f>
        <v>1.1219551947611204</v>
      </c>
      <c r="CG121" s="65">
        <f t="shared" ref="CG121" si="356">(CG41-CC41)/CC41*100</f>
        <v>2.1116248186856201</v>
      </c>
      <c r="CH121" s="65">
        <f t="shared" ref="CH121" si="357">(CH41-CD41)/CD41*100</f>
        <v>5.0871229561881259</v>
      </c>
    </row>
  </sheetData>
  <mergeCells count="7">
    <mergeCell ref="A1:CH1"/>
    <mergeCell ref="A103:BH103"/>
    <mergeCell ref="A3:BH3"/>
    <mergeCell ref="A23:BH23"/>
    <mergeCell ref="A43:BH43"/>
    <mergeCell ref="A63:BH63"/>
    <mergeCell ref="A83:BH8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workbookViewId="0">
      <selection sqref="A1:Q1"/>
    </sheetView>
  </sheetViews>
  <sheetFormatPr defaultRowHeight="12.75" x14ac:dyDescent="0.2"/>
  <cols>
    <col min="1" max="1" width="13" customWidth="1"/>
    <col min="2" max="2" width="11.375" customWidth="1"/>
    <col min="3" max="3" width="9.75" customWidth="1"/>
    <col min="4" max="4" width="9.875" customWidth="1"/>
    <col min="5" max="5" width="11.25" customWidth="1"/>
    <col min="6" max="6" width="12.75" customWidth="1"/>
    <col min="8" max="8" width="13" customWidth="1"/>
    <col min="9" max="9" width="10.5" customWidth="1"/>
    <col min="10" max="10" width="10.25" customWidth="1"/>
    <col min="11" max="12" width="13.75" customWidth="1"/>
    <col min="14" max="14" width="12.125" customWidth="1"/>
    <col min="15" max="15" width="11.5" hidden="1" customWidth="1"/>
    <col min="16" max="16" width="11.125" hidden="1" customWidth="1"/>
    <col min="17" max="17" width="10.5" customWidth="1"/>
  </cols>
  <sheetData>
    <row r="1" spans="1:17" ht="55.5" customHeight="1" thickBot="1" x14ac:dyDescent="0.25">
      <c r="A1" s="217" t="s">
        <v>20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9"/>
      <c r="O1" s="219"/>
      <c r="P1" s="219"/>
      <c r="Q1" s="220"/>
    </row>
    <row r="2" spans="1:17" ht="77.25" thickBot="1" x14ac:dyDescent="0.25">
      <c r="A2" s="72"/>
      <c r="B2" s="95" t="s">
        <v>0</v>
      </c>
      <c r="C2" s="96" t="s">
        <v>1</v>
      </c>
      <c r="D2" s="96" t="s">
        <v>2</v>
      </c>
      <c r="E2" s="95" t="s">
        <v>3</v>
      </c>
      <c r="F2" s="96" t="s">
        <v>4</v>
      </c>
      <c r="G2" s="96" t="s">
        <v>5</v>
      </c>
      <c r="H2" s="96" t="s">
        <v>6</v>
      </c>
      <c r="I2" s="95" t="s">
        <v>7</v>
      </c>
      <c r="J2" s="96" t="s">
        <v>8</v>
      </c>
      <c r="K2" s="96" t="s">
        <v>9</v>
      </c>
      <c r="L2" s="96" t="s">
        <v>10</v>
      </c>
      <c r="M2" s="96" t="s">
        <v>11</v>
      </c>
      <c r="N2" s="96" t="s">
        <v>12</v>
      </c>
      <c r="O2" s="95" t="s">
        <v>13</v>
      </c>
      <c r="P2" s="96" t="s">
        <v>14</v>
      </c>
      <c r="Q2" s="97" t="s">
        <v>179</v>
      </c>
    </row>
    <row r="3" spans="1:17" x14ac:dyDescent="0.2">
      <c r="A3" s="76">
        <v>1996</v>
      </c>
      <c r="B3" s="73">
        <v>20.667674952100636</v>
      </c>
      <c r="C3" s="87">
        <v>20.974225206440238</v>
      </c>
      <c r="D3" s="87">
        <v>18.698888016857854</v>
      </c>
      <c r="E3" s="74">
        <v>9.0984935447038318</v>
      </c>
      <c r="F3" s="87">
        <v>9.3894587325287446</v>
      </c>
      <c r="G3" s="87">
        <v>-0.89435119642661054</v>
      </c>
      <c r="H3" s="87">
        <v>18.855637246946085</v>
      </c>
      <c r="I3" s="74">
        <v>13.902868918548897</v>
      </c>
      <c r="J3" s="87">
        <v>11.044548652154596</v>
      </c>
      <c r="K3" s="87">
        <v>17.016960000152036</v>
      </c>
      <c r="L3" s="87">
        <v>14.076981434276426</v>
      </c>
      <c r="M3" s="87">
        <v>14.136078874874961</v>
      </c>
      <c r="N3" s="87">
        <v>12.866543669436709</v>
      </c>
      <c r="O3" s="74">
        <v>14.256427660440457</v>
      </c>
      <c r="P3" s="87" t="e">
        <v>#DIV/0!</v>
      </c>
      <c r="Q3" s="75">
        <v>12.943021259508983</v>
      </c>
    </row>
    <row r="4" spans="1:17" x14ac:dyDescent="0.2">
      <c r="A4" s="76">
        <f>A3+1</f>
        <v>1997</v>
      </c>
      <c r="B4" s="73">
        <v>3.2470930717351685</v>
      </c>
      <c r="C4" s="87">
        <v>4.1053324791276147</v>
      </c>
      <c r="D4" s="87">
        <v>-2.3705182676012742</v>
      </c>
      <c r="E4" s="74">
        <v>12.782363139503145</v>
      </c>
      <c r="F4" s="87">
        <v>12.516357133016506</v>
      </c>
      <c r="G4" s="87">
        <v>5.3657456355689481</v>
      </c>
      <c r="H4" s="87">
        <v>21.717545280518948</v>
      </c>
      <c r="I4" s="74">
        <v>11.634668668732619</v>
      </c>
      <c r="J4" s="87">
        <v>6.6172164248860463</v>
      </c>
      <c r="K4" s="87">
        <v>12.283108265436194</v>
      </c>
      <c r="L4" s="87">
        <v>16.871635290429484</v>
      </c>
      <c r="M4" s="87">
        <v>9.8520947272426476</v>
      </c>
      <c r="N4" s="87">
        <v>7.559711148159991</v>
      </c>
      <c r="O4" s="74">
        <v>11.176681584197958</v>
      </c>
      <c r="P4" s="87" t="e">
        <v>#DIV/0!</v>
      </c>
      <c r="Q4" s="75">
        <v>11.051523087394157</v>
      </c>
    </row>
    <row r="5" spans="1:17" x14ac:dyDescent="0.2">
      <c r="A5" s="76">
        <f t="shared" ref="A5:A22" si="0">A4+1</f>
        <v>1998</v>
      </c>
      <c r="B5" s="73">
        <v>5.3599247381601609</v>
      </c>
      <c r="C5" s="87">
        <v>3.4504756088700144</v>
      </c>
      <c r="D5" s="87">
        <v>18.687259940703711</v>
      </c>
      <c r="E5" s="74">
        <v>-2.8384573819857892</v>
      </c>
      <c r="F5" s="87">
        <v>-3.3649515206853406</v>
      </c>
      <c r="G5" s="87">
        <v>3.9084379289111126</v>
      </c>
      <c r="H5" s="87">
        <v>-5.5064296863964852</v>
      </c>
      <c r="I5" s="74">
        <v>8.5573049259837273</v>
      </c>
      <c r="J5" s="87">
        <v>2.367899851791964</v>
      </c>
      <c r="K5" s="87">
        <v>10.762528890223857</v>
      </c>
      <c r="L5" s="87">
        <v>8.3623803959727301</v>
      </c>
      <c r="M5" s="87">
        <v>13.666278930640608</v>
      </c>
      <c r="N5" s="87">
        <v>16.496887771748206</v>
      </c>
      <c r="O5" s="74">
        <v>4.1958019717519566</v>
      </c>
      <c r="P5" s="87" t="e">
        <v>#DIV/0!</v>
      </c>
      <c r="Q5" s="75">
        <v>4.2669280208419886</v>
      </c>
    </row>
    <row r="6" spans="1:17" x14ac:dyDescent="0.2">
      <c r="A6" s="76">
        <f t="shared" si="0"/>
        <v>1999</v>
      </c>
      <c r="B6" s="73">
        <v>-4.8285414007360634</v>
      </c>
      <c r="C6" s="87">
        <v>-7.3537828642924667</v>
      </c>
      <c r="D6" s="87">
        <v>10.534122457198359</v>
      </c>
      <c r="E6" s="74">
        <v>3.5550143542488408</v>
      </c>
      <c r="F6" s="87">
        <v>5.442793500212245</v>
      </c>
      <c r="G6" s="87">
        <v>-2.0747828212997659</v>
      </c>
      <c r="H6" s="87">
        <v>-2.3930219475332986</v>
      </c>
      <c r="I6" s="74">
        <v>13.54413183423914</v>
      </c>
      <c r="J6" s="87">
        <v>8.5173903673421894</v>
      </c>
      <c r="K6" s="87">
        <v>12.951771711604703</v>
      </c>
      <c r="L6" s="87">
        <v>18.805346401693669</v>
      </c>
      <c r="M6" s="87">
        <v>14.129200306806785</v>
      </c>
      <c r="N6" s="87">
        <v>9.1338624598307998</v>
      </c>
      <c r="O6" s="74">
        <v>7.7901770836186381</v>
      </c>
      <c r="P6" s="87" t="e">
        <v>#DIV/0!</v>
      </c>
      <c r="Q6" s="75">
        <v>8.3165847354861206</v>
      </c>
    </row>
    <row r="7" spans="1:17" x14ac:dyDescent="0.2">
      <c r="A7" s="76">
        <f t="shared" si="0"/>
        <v>2000</v>
      </c>
      <c r="B7" s="73">
        <v>7.9921971293591483</v>
      </c>
      <c r="C7" s="87">
        <v>2.7086545451861541</v>
      </c>
      <c r="D7" s="87">
        <v>34.933596640637774</v>
      </c>
      <c r="E7" s="74">
        <v>20.555800057283676</v>
      </c>
      <c r="F7" s="87">
        <v>24.236391354654014</v>
      </c>
      <c r="G7" s="87">
        <v>10.475126196085341</v>
      </c>
      <c r="H7" s="87">
        <v>6.4015306411278701</v>
      </c>
      <c r="I7" s="74">
        <v>16.130591489466088</v>
      </c>
      <c r="J7" s="87">
        <v>25.78760872058653</v>
      </c>
      <c r="K7" s="87">
        <v>18.411623050001982</v>
      </c>
      <c r="L7" s="87">
        <v>7.6127796966736634</v>
      </c>
      <c r="M7" s="87">
        <v>20.066830802507301</v>
      </c>
      <c r="N7" s="87">
        <v>14.373690821026152</v>
      </c>
      <c r="O7" s="74">
        <v>16.96828819447682</v>
      </c>
      <c r="P7" s="87" t="e">
        <v>#DIV/0!</v>
      </c>
      <c r="Q7" s="75">
        <v>16.714984426719468</v>
      </c>
    </row>
    <row r="8" spans="1:17" x14ac:dyDescent="0.2">
      <c r="A8" s="76">
        <f t="shared" si="0"/>
        <v>2001</v>
      </c>
      <c r="B8" s="73">
        <v>29.947012360136927</v>
      </c>
      <c r="C8" s="87">
        <v>29.421944696275006</v>
      </c>
      <c r="D8" s="87">
        <v>31.984979403945147</v>
      </c>
      <c r="E8" s="74">
        <v>16.031125462612977</v>
      </c>
      <c r="F8" s="87">
        <v>15.389888921327582</v>
      </c>
      <c r="G8" s="87">
        <v>3.8700468801071177</v>
      </c>
      <c r="H8" s="87">
        <v>32.642835810010638</v>
      </c>
      <c r="I8" s="74">
        <v>12.234679869846341</v>
      </c>
      <c r="J8" s="87">
        <v>17.928638329221421</v>
      </c>
      <c r="K8" s="87">
        <v>11.543063487142307</v>
      </c>
      <c r="L8" s="87">
        <v>8.6765784116949032</v>
      </c>
      <c r="M8" s="87">
        <v>8.8255548397346821</v>
      </c>
      <c r="N8" s="87">
        <v>14.166830674580424</v>
      </c>
      <c r="O8" s="74">
        <v>14.965272777414981</v>
      </c>
      <c r="P8" s="87" t="e">
        <v>#DIV/0!</v>
      </c>
      <c r="Q8" s="75">
        <v>15.015604803439262</v>
      </c>
    </row>
    <row r="9" spans="1:17" x14ac:dyDescent="0.2">
      <c r="A9" s="76">
        <f t="shared" si="0"/>
        <v>2002</v>
      </c>
      <c r="B9" s="73">
        <v>23.111598525617254</v>
      </c>
      <c r="C9" s="87">
        <v>22.316454582584289</v>
      </c>
      <c r="D9" s="87">
        <v>26.137892065925485</v>
      </c>
      <c r="E9" s="74">
        <v>15.962604468471051</v>
      </c>
      <c r="F9" s="87">
        <v>21.509091847984344</v>
      </c>
      <c r="G9" s="87">
        <v>14.322548325946984</v>
      </c>
      <c r="H9" s="87">
        <v>-18.892403329059597</v>
      </c>
      <c r="I9" s="74">
        <v>20.774346228085211</v>
      </c>
      <c r="J9" s="87">
        <v>19.478821768497458</v>
      </c>
      <c r="K9" s="87">
        <v>16.493369703345142</v>
      </c>
      <c r="L9" s="87">
        <v>27.222852627621165</v>
      </c>
      <c r="M9" s="87">
        <v>20.373584708381024</v>
      </c>
      <c r="N9" s="87">
        <v>15.70534312895856</v>
      </c>
      <c r="O9" s="74">
        <v>17.033115255172511</v>
      </c>
      <c r="P9" s="87" t="e">
        <v>#DIV/0!</v>
      </c>
      <c r="Q9" s="75">
        <v>19.462265304837111</v>
      </c>
    </row>
    <row r="10" spans="1:17" x14ac:dyDescent="0.2">
      <c r="A10" s="76">
        <f t="shared" si="0"/>
        <v>2003</v>
      </c>
      <c r="B10" s="73">
        <v>-5.1196196699881318</v>
      </c>
      <c r="C10" s="87">
        <v>-3.6911010121659102</v>
      </c>
      <c r="D10" s="87">
        <v>-10.391803296638063</v>
      </c>
      <c r="E10" s="74">
        <v>6.6010531491015323</v>
      </c>
      <c r="F10" s="87">
        <v>8.6269325723986316</v>
      </c>
      <c r="G10" s="87">
        <v>-13.249889033758455</v>
      </c>
      <c r="H10" s="87">
        <v>8.1308795407766983</v>
      </c>
      <c r="I10" s="74">
        <v>14.407970304568163</v>
      </c>
      <c r="J10" s="87">
        <v>11.844266128745133</v>
      </c>
      <c r="K10" s="87">
        <v>22.696510966210486</v>
      </c>
      <c r="L10" s="87">
        <v>12.878286950168166</v>
      </c>
      <c r="M10" s="87">
        <v>16.108235557072465</v>
      </c>
      <c r="N10" s="87">
        <v>1.1937119866230981</v>
      </c>
      <c r="O10" s="74">
        <v>9.0708137092987187</v>
      </c>
      <c r="P10" s="87" t="e">
        <v>#DIV/0!</v>
      </c>
      <c r="Q10" s="75">
        <v>9.9552209190337546</v>
      </c>
    </row>
    <row r="11" spans="1:17" x14ac:dyDescent="0.2">
      <c r="A11" s="76">
        <f t="shared" si="0"/>
        <v>2004</v>
      </c>
      <c r="B11" s="73">
        <v>2.8906080917918331</v>
      </c>
      <c r="C11" s="87">
        <v>2.2500356614422441</v>
      </c>
      <c r="D11" s="87">
        <v>5.4315312678320566</v>
      </c>
      <c r="E11" s="74">
        <v>10.736863441462932</v>
      </c>
      <c r="F11" s="87">
        <v>8.6884857523409273</v>
      </c>
      <c r="G11" s="87">
        <v>12.821043114474929</v>
      </c>
      <c r="H11" s="87">
        <v>29.010225433243196</v>
      </c>
      <c r="I11" s="74">
        <v>11.460314921974144</v>
      </c>
      <c r="J11" s="87">
        <v>12.281132247722399</v>
      </c>
      <c r="K11" s="87">
        <v>13.962553070579498</v>
      </c>
      <c r="L11" s="87">
        <v>10.98205376060646</v>
      </c>
      <c r="M11" s="87">
        <v>9.9045463400607758</v>
      </c>
      <c r="N11" s="87">
        <v>3.0500103826376725</v>
      </c>
      <c r="O11" s="74">
        <v>9.8667053013570705</v>
      </c>
      <c r="P11" s="87" t="e">
        <v>#DIV/0!</v>
      </c>
      <c r="Q11" s="75">
        <v>10.477590222628775</v>
      </c>
    </row>
    <row r="12" spans="1:17" x14ac:dyDescent="0.2">
      <c r="A12" s="76">
        <f t="shared" si="0"/>
        <v>2005</v>
      </c>
      <c r="B12" s="73">
        <v>-6.4386842084589988</v>
      </c>
      <c r="C12" s="87">
        <v>-11.48088332069525</v>
      </c>
      <c r="D12" s="87">
        <v>12.958390432367455</v>
      </c>
      <c r="E12" s="74">
        <v>8.8290394968759767</v>
      </c>
      <c r="F12" s="87">
        <v>7.3967404290826932</v>
      </c>
      <c r="G12" s="87">
        <v>0.82869725874387501</v>
      </c>
      <c r="H12" s="87">
        <v>26.668391863291397</v>
      </c>
      <c r="I12" s="74">
        <v>12.473954988894121</v>
      </c>
      <c r="J12" s="87">
        <v>6.9859067088614655</v>
      </c>
      <c r="K12" s="87">
        <v>12.252567358826663</v>
      </c>
      <c r="L12" s="87">
        <v>18.46778079759752</v>
      </c>
      <c r="M12" s="87">
        <v>10.132951041406615</v>
      </c>
      <c r="N12" s="87">
        <v>8.2345367604802338</v>
      </c>
      <c r="O12" s="74">
        <v>9.6277191035115752</v>
      </c>
      <c r="P12" s="87" t="e">
        <v>#DIV/0!</v>
      </c>
      <c r="Q12" s="75">
        <v>9.7988526323873852</v>
      </c>
    </row>
    <row r="13" spans="1:17" x14ac:dyDescent="0.2">
      <c r="A13" s="76">
        <f t="shared" si="0"/>
        <v>2006</v>
      </c>
      <c r="B13" s="73">
        <v>20.019386275450621</v>
      </c>
      <c r="C13" s="87">
        <v>18.719364211671994</v>
      </c>
      <c r="D13" s="87">
        <v>23.938479052001814</v>
      </c>
      <c r="E13" s="74">
        <v>-4.1552553597799502</v>
      </c>
      <c r="F13" s="87">
        <v>-7.2141970300311105</v>
      </c>
      <c r="G13" s="87">
        <v>6.7871879357429403</v>
      </c>
      <c r="H13" s="87">
        <v>10.69690819259664</v>
      </c>
      <c r="I13" s="74">
        <v>16.572123848547015</v>
      </c>
      <c r="J13" s="87">
        <v>10.636032981516816</v>
      </c>
      <c r="K13" s="87">
        <v>29.158218908964205</v>
      </c>
      <c r="L13" s="87">
        <v>11.163095926197126</v>
      </c>
      <c r="M13" s="87">
        <v>17.126177534632856</v>
      </c>
      <c r="N13" s="87">
        <v>10.4524630471703</v>
      </c>
      <c r="O13" s="74">
        <v>11.458900877329027</v>
      </c>
      <c r="P13" s="87" t="e">
        <v>#DIV/0!</v>
      </c>
      <c r="Q13" s="75">
        <v>10.587908792331433</v>
      </c>
    </row>
    <row r="14" spans="1:17" x14ac:dyDescent="0.2">
      <c r="A14" s="76">
        <f t="shared" si="0"/>
        <v>2007</v>
      </c>
      <c r="B14" s="73">
        <v>35.666492355994258</v>
      </c>
      <c r="C14" s="87">
        <v>40.00571181520683</v>
      </c>
      <c r="D14" s="87">
        <v>23.136181743983805</v>
      </c>
      <c r="E14" s="74">
        <v>12.299354863466863</v>
      </c>
      <c r="F14" s="87">
        <v>9.9508894010292064</v>
      </c>
      <c r="G14" s="87">
        <v>4.6966832446970521</v>
      </c>
      <c r="H14" s="87">
        <v>30.465441572792983</v>
      </c>
      <c r="I14" s="74">
        <v>14.230844428773992</v>
      </c>
      <c r="J14" s="87">
        <v>14.463858547814484</v>
      </c>
      <c r="K14" s="87">
        <v>7.8323408762372937</v>
      </c>
      <c r="L14" s="87">
        <v>22.571303832604016</v>
      </c>
      <c r="M14" s="87">
        <v>5.9871876896260616</v>
      </c>
      <c r="N14" s="87">
        <v>12.495797561421105</v>
      </c>
      <c r="O14" s="74">
        <v>13.61506580879383</v>
      </c>
      <c r="P14" s="87" t="e">
        <v>#DIV/0!</v>
      </c>
      <c r="Q14" s="75">
        <v>15.373596680210985</v>
      </c>
    </row>
    <row r="15" spans="1:17" x14ac:dyDescent="0.2">
      <c r="A15" s="76">
        <f t="shared" si="0"/>
        <v>2008</v>
      </c>
      <c r="B15" s="73">
        <v>26.765776099724231</v>
      </c>
      <c r="C15" s="87">
        <v>26.681712923526373</v>
      </c>
      <c r="D15" s="87">
        <v>27.041780551962049</v>
      </c>
      <c r="E15" s="74">
        <v>19.347609718163401</v>
      </c>
      <c r="F15" s="87">
        <v>10.575091556327761</v>
      </c>
      <c r="G15" s="87">
        <v>12.014920568766586</v>
      </c>
      <c r="H15" s="87">
        <v>66.109062980543939</v>
      </c>
      <c r="I15" s="74">
        <v>7.9349798618356617</v>
      </c>
      <c r="J15" s="87">
        <v>17.391558425263554</v>
      </c>
      <c r="K15" s="87">
        <v>4.3269090944003548</v>
      </c>
      <c r="L15" s="87">
        <v>3.6763016630108503</v>
      </c>
      <c r="M15" s="87">
        <v>4.5355745242502232</v>
      </c>
      <c r="N15" s="87">
        <v>17.601517733629809</v>
      </c>
      <c r="O15" s="74">
        <v>12.73310390588647</v>
      </c>
      <c r="P15" s="87" t="e">
        <v>#DIV/0!</v>
      </c>
      <c r="Q15" s="75">
        <v>12.52788720199646</v>
      </c>
    </row>
    <row r="16" spans="1:17" x14ac:dyDescent="0.2">
      <c r="A16" s="76">
        <f t="shared" si="0"/>
        <v>2009</v>
      </c>
      <c r="B16" s="73">
        <v>-3.1699089370695295</v>
      </c>
      <c r="C16" s="167">
        <v>-4.2433139874028765</v>
      </c>
      <c r="D16" s="167">
        <v>0.34441088401654885</v>
      </c>
      <c r="E16" s="74">
        <v>0.48912012394886856</v>
      </c>
      <c r="F16" s="167">
        <v>-4.6029875746774245</v>
      </c>
      <c r="G16" s="167">
        <v>61.778123261972596</v>
      </c>
      <c r="H16" s="167">
        <v>-1.9150945222025033</v>
      </c>
      <c r="I16" s="74">
        <v>7.7767863247577713</v>
      </c>
      <c r="J16" s="167">
        <v>8.7303386924199007</v>
      </c>
      <c r="K16" s="167">
        <v>-0.52196147092515022</v>
      </c>
      <c r="L16" s="167">
        <v>12.447200196023543</v>
      </c>
      <c r="M16" s="167">
        <v>20.684495577801794</v>
      </c>
      <c r="N16" s="167">
        <v>5.2348990687094883</v>
      </c>
      <c r="O16" s="74">
        <v>6.1734765582375317</v>
      </c>
      <c r="P16" s="167" t="e">
        <v>#DIV/0!</v>
      </c>
      <c r="Q16" s="75">
        <v>4.7048130964759398</v>
      </c>
    </row>
    <row r="17" spans="1:17" x14ac:dyDescent="0.2">
      <c r="A17" s="76">
        <v>2010</v>
      </c>
      <c r="B17" s="73">
        <v>-0.57117063665236889</v>
      </c>
      <c r="C17" s="167">
        <v>-6.2241374204563815</v>
      </c>
      <c r="D17" s="167">
        <v>17.090427593185844</v>
      </c>
      <c r="E17" s="74">
        <v>1.7326073466281473</v>
      </c>
      <c r="F17" s="167">
        <v>-1.8797208601408162</v>
      </c>
      <c r="G17" s="167">
        <v>35.35818003525268</v>
      </c>
      <c r="H17" s="167">
        <v>-4.0445342838466916</v>
      </c>
      <c r="I17" s="74">
        <v>8.9696954377486406</v>
      </c>
      <c r="J17" s="167">
        <v>21.463601144818963</v>
      </c>
      <c r="K17" s="167">
        <v>0.63567552757894774</v>
      </c>
      <c r="L17" s="167">
        <v>6.3130753323661724</v>
      </c>
      <c r="M17" s="167">
        <v>13.425899429276718</v>
      </c>
      <c r="N17" s="167">
        <v>4.7723957625706648</v>
      </c>
      <c r="O17" s="74">
        <v>8.5898085838737117</v>
      </c>
      <c r="P17" s="167" t="e">
        <v>#DIV/0!</v>
      </c>
      <c r="Q17" s="75">
        <v>6.2055373162534728</v>
      </c>
    </row>
    <row r="18" spans="1:17" x14ac:dyDescent="0.2">
      <c r="A18" s="76">
        <f t="shared" si="0"/>
        <v>2011</v>
      </c>
      <c r="B18" s="73">
        <v>14.318452788170999</v>
      </c>
      <c r="C18" s="167">
        <v>14.518719587723774</v>
      </c>
      <c r="D18" s="167">
        <v>13.817343790717349</v>
      </c>
      <c r="E18" s="74">
        <v>2.683533738016179</v>
      </c>
      <c r="F18" s="167">
        <v>-5.7039117715192713</v>
      </c>
      <c r="G18" s="167">
        <v>31.459508301936207</v>
      </c>
      <c r="H18" s="167">
        <v>9.2013991403219944</v>
      </c>
      <c r="I18" s="74">
        <v>9.2595127490813134</v>
      </c>
      <c r="J18" s="167">
        <v>9.395546523487937</v>
      </c>
      <c r="K18" s="167">
        <v>12.527054095892426</v>
      </c>
      <c r="L18" s="167">
        <v>6.3437142869642917</v>
      </c>
      <c r="M18" s="167">
        <v>14.067720776491194</v>
      </c>
      <c r="N18" s="167">
        <v>5.9023820216709861</v>
      </c>
      <c r="O18" s="74">
        <v>6.2310132534827103</v>
      </c>
      <c r="P18" s="167">
        <v>50</v>
      </c>
      <c r="Q18" s="75">
        <v>8.0801254021233682</v>
      </c>
    </row>
    <row r="19" spans="1:17" x14ac:dyDescent="0.2">
      <c r="A19" s="76">
        <f t="shared" si="0"/>
        <v>2012</v>
      </c>
      <c r="B19" s="73">
        <v>-6.4384798722044643</v>
      </c>
      <c r="C19" s="167">
        <v>-6.4990903028187317</v>
      </c>
      <c r="D19" s="167">
        <v>-6.2858854531192305</v>
      </c>
      <c r="E19" s="74">
        <v>7.1844176455379118</v>
      </c>
      <c r="F19" s="167">
        <v>-0.18273374128651279</v>
      </c>
      <c r="G19" s="167">
        <v>29.599899328878244</v>
      </c>
      <c r="H19" s="167">
        <v>8.3758499405147813</v>
      </c>
      <c r="I19" s="74">
        <v>7.9101681088472446</v>
      </c>
      <c r="J19" s="167">
        <v>5.6541288098573315</v>
      </c>
      <c r="K19" s="167">
        <v>13.634807786586537</v>
      </c>
      <c r="L19" s="167">
        <v>5.7817167535301159</v>
      </c>
      <c r="M19" s="167">
        <v>5.5803781162792099</v>
      </c>
      <c r="N19" s="167">
        <v>8.589210982979532</v>
      </c>
      <c r="O19" s="74"/>
      <c r="P19" s="167"/>
      <c r="Q19" s="75">
        <v>6.4037478070030573</v>
      </c>
    </row>
    <row r="20" spans="1:17" x14ac:dyDescent="0.2">
      <c r="A20" s="76">
        <v>2013</v>
      </c>
      <c r="B20" s="73">
        <v>4.3460961411792614</v>
      </c>
      <c r="C20" s="167">
        <v>3.3535205144113909</v>
      </c>
      <c r="D20" s="167">
        <v>6.8393455085018378</v>
      </c>
      <c r="E20" s="74">
        <v>9.8073271333413601</v>
      </c>
      <c r="F20" s="167">
        <v>6.3045647414909824</v>
      </c>
      <c r="G20" s="167">
        <v>10.479403825206502</v>
      </c>
      <c r="H20" s="167">
        <v>18.220006065330725</v>
      </c>
      <c r="I20" s="74">
        <v>8.1853312236135061</v>
      </c>
      <c r="J20" s="167">
        <v>9.2298198963241038</v>
      </c>
      <c r="K20" s="167">
        <v>12.346839949783165</v>
      </c>
      <c r="L20" s="167">
        <v>4.8613079956238403</v>
      </c>
      <c r="M20" s="167">
        <v>1.6991581758479188</v>
      </c>
      <c r="N20" s="167">
        <v>10.501824198089784</v>
      </c>
      <c r="O20" s="74"/>
      <c r="P20" s="167"/>
      <c r="Q20" s="75">
        <v>8.2548692190754718</v>
      </c>
    </row>
    <row r="21" spans="1:17" x14ac:dyDescent="0.2">
      <c r="A21" s="76">
        <v>2014</v>
      </c>
      <c r="B21" s="73">
        <v>8.5896979728543936</v>
      </c>
      <c r="C21" s="167">
        <v>14.098095866044465</v>
      </c>
      <c r="D21" s="167">
        <v>-4.7953973991817085</v>
      </c>
      <c r="E21" s="74">
        <v>11.525826043576389</v>
      </c>
      <c r="F21" s="167">
        <v>15.057110223804751</v>
      </c>
      <c r="G21" s="167">
        <v>7.9364190526941867</v>
      </c>
      <c r="H21" s="167">
        <v>6.7737525289261082</v>
      </c>
      <c r="I21" s="74">
        <v>6.7947583830676814</v>
      </c>
      <c r="J21" s="167">
        <v>6.1259434895007017</v>
      </c>
      <c r="K21" s="167">
        <v>9.7386502573750668</v>
      </c>
      <c r="L21" s="167">
        <v>4.8699036273426897</v>
      </c>
      <c r="M21" s="167">
        <v>4.2265522416429624</v>
      </c>
      <c r="N21" s="167">
        <v>8.9789807361723213</v>
      </c>
      <c r="O21" s="74"/>
      <c r="P21" s="167"/>
      <c r="Q21" s="75">
        <v>8.0718120362845411</v>
      </c>
    </row>
    <row r="22" spans="1:17" x14ac:dyDescent="0.2">
      <c r="A22" s="76">
        <f t="shared" si="0"/>
        <v>2015</v>
      </c>
      <c r="B22" s="73">
        <v>-0.95993558650755084</v>
      </c>
      <c r="C22" s="167">
        <v>1.0250685968888109</v>
      </c>
      <c r="D22" s="167">
        <v>-6.7406038218011304</v>
      </c>
      <c r="E22" s="74">
        <v>-4.0089066902460955</v>
      </c>
      <c r="F22" s="167">
        <v>-7.5962955371421907</v>
      </c>
      <c r="G22" s="167">
        <v>1.4952443232715975</v>
      </c>
      <c r="H22" s="167">
        <v>-0.40642314520515199</v>
      </c>
      <c r="I22" s="74">
        <v>4.9374692724554112</v>
      </c>
      <c r="J22" s="167">
        <v>5.7623035492214241</v>
      </c>
      <c r="K22" s="167">
        <v>3.814126091926763</v>
      </c>
      <c r="L22" s="167">
        <v>5.0499645425206214</v>
      </c>
      <c r="M22" s="167">
        <v>5.7016919814626581</v>
      </c>
      <c r="N22" s="167">
        <v>5.0791403406893876</v>
      </c>
      <c r="O22" s="74"/>
      <c r="P22" s="167"/>
      <c r="Q22" s="75">
        <v>2.254923099335099</v>
      </c>
    </row>
    <row r="23" spans="1:17" ht="39" thickBot="1" x14ac:dyDescent="0.25">
      <c r="A23" s="88" t="s">
        <v>18</v>
      </c>
      <c r="B23" s="89">
        <f>AVERAGE(B3:B22)</f>
        <v>8.7697835095328891</v>
      </c>
      <c r="C23" s="141">
        <f>AVERAGE(C3:C22)</f>
        <v>8.2068503693783796</v>
      </c>
      <c r="D23" s="141">
        <f>AVERAGE(D3:D22)</f>
        <v>12.049521055574782</v>
      </c>
      <c r="E23" s="90">
        <f>AVERAGE(E3:E22)</f>
        <v>7.9109767147465631</v>
      </c>
      <c r="F23" s="141">
        <f>AVERAGE(F3:F22)</f>
        <v>6.2269499065357836</v>
      </c>
      <c r="G23" s="141">
        <f>AVERAGE(G3:G22)</f>
        <v>11.848909608338605</v>
      </c>
      <c r="H23" s="141">
        <f>AVERAGE(H3:H22)</f>
        <v>13.005577966134911</v>
      </c>
      <c r="I23" s="90">
        <f>AVERAGE(I3:I22)</f>
        <v>11.384625089453337</v>
      </c>
      <c r="J23" s="141">
        <f>AVERAGE(J3:J22)</f>
        <v>11.58532806300172</v>
      </c>
      <c r="K23" s="141">
        <f>AVERAGE(K3:K22)</f>
        <v>12.093335881067123</v>
      </c>
      <c r="L23" s="141">
        <f>AVERAGE(L3:L22)</f>
        <v>11.351712996145872</v>
      </c>
      <c r="M23" s="141">
        <f>AVERAGE(M3:M22)</f>
        <v>11.511509608801973</v>
      </c>
      <c r="N23" s="141">
        <f>AVERAGE(N3:N22)</f>
        <v>9.6194870128292607</v>
      </c>
      <c r="O23" s="90">
        <f>AVERAGE(O3:O22)</f>
        <v>10.859523226802748</v>
      </c>
      <c r="P23" s="141" t="e">
        <f>AVERAGE(P3:P22)</f>
        <v>#DIV/0!</v>
      </c>
      <c r="Q23" s="91">
        <f>AVERAGE(Q3:Q22)</f>
        <v>10.023389803168341</v>
      </c>
    </row>
  </sheetData>
  <mergeCells count="1">
    <mergeCell ref="A1:Q1"/>
  </mergeCells>
  <phoneticPr fontId="8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4"/>
  <sheetViews>
    <sheetView workbookViewId="0">
      <selection sqref="A1:Q1"/>
    </sheetView>
  </sheetViews>
  <sheetFormatPr defaultRowHeight="12.75" x14ac:dyDescent="0.2"/>
  <cols>
    <col min="1" max="1" width="13" customWidth="1"/>
    <col min="2" max="2" width="11.375" customWidth="1"/>
    <col min="3" max="3" width="9.75" customWidth="1"/>
    <col min="4" max="4" width="9.875" customWidth="1"/>
    <col min="5" max="5" width="11.25" customWidth="1"/>
    <col min="6" max="6" width="12.75" customWidth="1"/>
    <col min="8" max="8" width="13" customWidth="1"/>
    <col min="9" max="9" width="10.5" customWidth="1"/>
    <col min="10" max="10" width="10.25" customWidth="1"/>
    <col min="11" max="12" width="13.75" customWidth="1"/>
    <col min="14" max="14" width="12.125" customWidth="1"/>
    <col min="15" max="15" width="11.5" hidden="1" customWidth="1"/>
    <col min="16" max="16" width="11.125" hidden="1" customWidth="1"/>
    <col min="17" max="17" width="10.5" customWidth="1"/>
  </cols>
  <sheetData>
    <row r="1" spans="1:17" ht="51" customHeight="1" thickBot="1" x14ac:dyDescent="0.25">
      <c r="A1" s="217" t="s">
        <v>186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9"/>
      <c r="O1" s="219"/>
      <c r="P1" s="219"/>
      <c r="Q1" s="220"/>
    </row>
    <row r="2" spans="1:17" ht="77.25" thickBot="1" x14ac:dyDescent="0.25">
      <c r="A2" s="72"/>
      <c r="B2" s="95" t="s">
        <v>0</v>
      </c>
      <c r="C2" s="96" t="s">
        <v>1</v>
      </c>
      <c r="D2" s="96" t="s">
        <v>2</v>
      </c>
      <c r="E2" s="95" t="s">
        <v>3</v>
      </c>
      <c r="F2" s="96" t="s">
        <v>4</v>
      </c>
      <c r="G2" s="96" t="s">
        <v>5</v>
      </c>
      <c r="H2" s="96" t="s">
        <v>6</v>
      </c>
      <c r="I2" s="95" t="s">
        <v>7</v>
      </c>
      <c r="J2" s="96" t="s">
        <v>8</v>
      </c>
      <c r="K2" s="96" t="s">
        <v>9</v>
      </c>
      <c r="L2" s="96" t="s">
        <v>10</v>
      </c>
      <c r="M2" s="96" t="s">
        <v>11</v>
      </c>
      <c r="N2" s="96" t="s">
        <v>12</v>
      </c>
      <c r="O2" s="95" t="s">
        <v>13</v>
      </c>
      <c r="P2" s="96" t="s">
        <v>14</v>
      </c>
      <c r="Q2" s="97" t="s">
        <v>179</v>
      </c>
    </row>
    <row r="3" spans="1:17" x14ac:dyDescent="0.2">
      <c r="A3" s="76" t="s">
        <v>108</v>
      </c>
      <c r="B3" s="73">
        <v>0.19693662002484352</v>
      </c>
      <c r="C3" s="87">
        <v>-2.4964776516747076</v>
      </c>
      <c r="D3" s="87">
        <v>14.177604478069117</v>
      </c>
      <c r="E3" s="74">
        <v>12.066991528606914</v>
      </c>
      <c r="F3" s="87">
        <v>12.615596326397702</v>
      </c>
      <c r="G3" s="87">
        <v>-1.447695625200859</v>
      </c>
      <c r="H3" s="87">
        <v>23.697394386230343</v>
      </c>
      <c r="I3" s="74">
        <v>15.081532086742655</v>
      </c>
      <c r="J3" s="87">
        <v>10.168761987078749</v>
      </c>
      <c r="K3" s="87">
        <v>25.827629081651697</v>
      </c>
      <c r="L3" s="87">
        <v>12.57254421357179</v>
      </c>
      <c r="M3" s="87">
        <v>13.938758812659977</v>
      </c>
      <c r="N3" s="87">
        <v>11.117798160003236</v>
      </c>
      <c r="O3" s="74">
        <v>14.062820122262535</v>
      </c>
      <c r="P3" s="87"/>
      <c r="Q3" s="75">
        <v>12.701452699474933</v>
      </c>
    </row>
    <row r="4" spans="1:17" x14ac:dyDescent="0.2">
      <c r="A4" s="76" t="s">
        <v>113</v>
      </c>
      <c r="B4" s="73">
        <v>60.219676606272543</v>
      </c>
      <c r="C4" s="87">
        <v>65.789020874337467</v>
      </c>
      <c r="D4" s="87">
        <v>21.352676467500398</v>
      </c>
      <c r="E4" s="74">
        <v>9.619798177560499</v>
      </c>
      <c r="F4" s="87">
        <v>9.5849320329543026</v>
      </c>
      <c r="G4" s="87">
        <v>-0.39237281935257107</v>
      </c>
      <c r="H4" s="87">
        <v>20.561684881289764</v>
      </c>
      <c r="I4" s="74">
        <v>14.253329649956187</v>
      </c>
      <c r="J4" s="87">
        <v>11.524150463548562</v>
      </c>
      <c r="K4" s="87">
        <v>17.06582752263914</v>
      </c>
      <c r="L4" s="87">
        <v>14.820202265722665</v>
      </c>
      <c r="M4" s="87">
        <v>14.557057301076446</v>
      </c>
      <c r="N4" s="87">
        <v>12.141933681644344</v>
      </c>
      <c r="O4" s="74">
        <v>20.542689204720791</v>
      </c>
      <c r="P4" s="87"/>
      <c r="Q4" s="75">
        <v>18.530334880596737</v>
      </c>
    </row>
    <row r="5" spans="1:17" x14ac:dyDescent="0.2">
      <c r="A5" s="76" t="s">
        <v>114</v>
      </c>
      <c r="B5" s="73">
        <v>7.8349972990944332</v>
      </c>
      <c r="C5" s="87">
        <v>6.3384966710599508</v>
      </c>
      <c r="D5" s="87">
        <v>18.009347981586078</v>
      </c>
      <c r="E5" s="74">
        <v>5.3672016976199473</v>
      </c>
      <c r="F5" s="87">
        <v>5.1666667012495209</v>
      </c>
      <c r="G5" s="87">
        <v>0.68824901730109656</v>
      </c>
      <c r="H5" s="87">
        <v>12.941814976952124</v>
      </c>
      <c r="I5" s="74">
        <v>13.26730925519654</v>
      </c>
      <c r="J5" s="87">
        <v>9.9945697212872133</v>
      </c>
      <c r="K5" s="87">
        <v>14.478564868859719</v>
      </c>
      <c r="L5" s="87">
        <v>14.660012543958187</v>
      </c>
      <c r="M5" s="87">
        <v>13.973139272223492</v>
      </c>
      <c r="N5" s="87">
        <v>13.830646024463745</v>
      </c>
      <c r="O5" s="74">
        <v>10.947332203077632</v>
      </c>
      <c r="P5" s="87"/>
      <c r="Q5" s="75">
        <v>9.7523482231718841</v>
      </c>
    </row>
    <row r="6" spans="1:17" x14ac:dyDescent="0.2">
      <c r="A6" s="76" t="s">
        <v>115</v>
      </c>
      <c r="B6" s="73">
        <v>2.2978667725261483</v>
      </c>
      <c r="C6" s="87">
        <v>-0.56296194768074603</v>
      </c>
      <c r="D6" s="87">
        <v>20.823348691590095</v>
      </c>
      <c r="E6" s="74">
        <v>9.9103985355372952</v>
      </c>
      <c r="F6" s="87">
        <v>11.001482699819395</v>
      </c>
      <c r="G6" s="87">
        <v>-2.6565151045414126</v>
      </c>
      <c r="H6" s="87">
        <v>17.395677242661701</v>
      </c>
      <c r="I6" s="74">
        <v>13.167096236147252</v>
      </c>
      <c r="J6" s="87">
        <v>12.270549091954324</v>
      </c>
      <c r="K6" s="87">
        <v>12.388267557827627</v>
      </c>
      <c r="L6" s="87">
        <v>14.240809959581155</v>
      </c>
      <c r="M6" s="87">
        <v>14.078660138284802</v>
      </c>
      <c r="N6" s="87">
        <v>14.261019710138243</v>
      </c>
      <c r="O6" s="74">
        <v>11.76745587044446</v>
      </c>
      <c r="P6" s="87"/>
      <c r="Q6" s="75">
        <v>11.04923381511631</v>
      </c>
    </row>
    <row r="7" spans="1:17" x14ac:dyDescent="0.2">
      <c r="A7" s="76" t="s">
        <v>116</v>
      </c>
      <c r="B7" s="73">
        <v>23.156239423901607</v>
      </c>
      <c r="C7" s="87">
        <v>27.593799580789742</v>
      </c>
      <c r="D7" s="87">
        <v>3.4860567680479031</v>
      </c>
      <c r="E7" s="74">
        <v>12.548498052852894</v>
      </c>
      <c r="F7" s="87">
        <v>13.569712682576194</v>
      </c>
      <c r="G7" s="87">
        <v>0.84505486993911239</v>
      </c>
      <c r="H7" s="87">
        <v>17.393394671126369</v>
      </c>
      <c r="I7" s="74">
        <v>9.9538848569978189</v>
      </c>
      <c r="J7" s="87">
        <v>7.7640342539696041</v>
      </c>
      <c r="K7" s="87">
        <v>7.6520607618586212</v>
      </c>
      <c r="L7" s="87">
        <v>13.980051281623135</v>
      </c>
      <c r="M7" s="87">
        <v>10.244131795702366</v>
      </c>
      <c r="N7" s="87">
        <v>8.3086051739129037</v>
      </c>
      <c r="O7" s="74">
        <v>12.184746004423065</v>
      </c>
      <c r="P7" s="87"/>
      <c r="Q7" s="75">
        <v>11.903458141733033</v>
      </c>
    </row>
    <row r="8" spans="1:17" x14ac:dyDescent="0.2">
      <c r="A8" s="76" t="s">
        <v>117</v>
      </c>
      <c r="B8" s="73">
        <v>4.7964865559842567</v>
      </c>
      <c r="C8" s="87">
        <v>5.7116830353665371</v>
      </c>
      <c r="D8" s="87">
        <v>-3.9291617722481185</v>
      </c>
      <c r="E8" s="74">
        <v>14.182538873622343</v>
      </c>
      <c r="F8" s="87">
        <v>14.850539902335536</v>
      </c>
      <c r="G8" s="87">
        <v>8.7747900171708277</v>
      </c>
      <c r="H8" s="87">
        <v>15.2307245477003</v>
      </c>
      <c r="I8" s="74">
        <v>13.707407386960234</v>
      </c>
      <c r="J8" s="87">
        <v>11.115939832757222</v>
      </c>
      <c r="K8" s="87">
        <v>16.088038446365413</v>
      </c>
      <c r="L8" s="87">
        <v>16.667974919735304</v>
      </c>
      <c r="M8" s="87">
        <v>9.9419224267201756</v>
      </c>
      <c r="N8" s="87">
        <v>6.7573777240664521</v>
      </c>
      <c r="O8" s="74">
        <v>12.507061509407555</v>
      </c>
      <c r="P8" s="87"/>
      <c r="Q8" s="75">
        <v>12.310412891652112</v>
      </c>
    </row>
    <row r="9" spans="1:17" x14ac:dyDescent="0.2">
      <c r="A9" s="76" t="s">
        <v>118</v>
      </c>
      <c r="B9" s="73">
        <v>-1.5305779453962916</v>
      </c>
      <c r="C9" s="87">
        <v>-1.1847024957087453</v>
      </c>
      <c r="D9" s="87">
        <v>-3.6495422527716226</v>
      </c>
      <c r="E9" s="74">
        <v>13.322193398342202</v>
      </c>
      <c r="F9" s="87">
        <v>12.573488392154161</v>
      </c>
      <c r="G9" s="87">
        <v>3.8972340074716763</v>
      </c>
      <c r="H9" s="87">
        <v>29.54176534237294</v>
      </c>
      <c r="I9" s="74">
        <v>13.234618195926867</v>
      </c>
      <c r="J9" s="87">
        <v>7.7803354317485471</v>
      </c>
      <c r="K9" s="87">
        <v>15.23618822656683</v>
      </c>
      <c r="L9" s="87">
        <v>18.070937140955373</v>
      </c>
      <c r="M9" s="87">
        <v>9.7610459965094414</v>
      </c>
      <c r="N9" s="87">
        <v>8.3947212578668822</v>
      </c>
      <c r="O9" s="74">
        <v>11.477097325364435</v>
      </c>
      <c r="P9" s="87"/>
      <c r="Q9" s="75">
        <v>11.493874306410959</v>
      </c>
    </row>
    <row r="10" spans="1:17" x14ac:dyDescent="0.2">
      <c r="A10" s="76" t="s">
        <v>119</v>
      </c>
      <c r="B10" s="73">
        <v>-9.4080497156579668</v>
      </c>
      <c r="C10" s="87">
        <v>-10.356365307853915</v>
      </c>
      <c r="D10" s="87">
        <v>-4.3541355720241759</v>
      </c>
      <c r="E10" s="74">
        <v>10.980568281567644</v>
      </c>
      <c r="F10" s="87">
        <v>9.1803313577253363</v>
      </c>
      <c r="G10" s="87">
        <v>8.2263808222026231</v>
      </c>
      <c r="H10" s="87">
        <v>27.332676193434637</v>
      </c>
      <c r="I10" s="74">
        <v>9.7638402593297293</v>
      </c>
      <c r="J10" s="87">
        <v>1.2390615842521409</v>
      </c>
      <c r="K10" s="87">
        <v>10.245055925208476</v>
      </c>
      <c r="L10" s="87">
        <v>18.66612269268013</v>
      </c>
      <c r="M10" s="87">
        <v>9.5010830470479739</v>
      </c>
      <c r="N10" s="87">
        <v>6.8199008688858376</v>
      </c>
      <c r="O10" s="74">
        <v>8.5428216449080185</v>
      </c>
      <c r="P10" s="87"/>
      <c r="Q10" s="75">
        <v>8.5036874649942256</v>
      </c>
    </row>
    <row r="11" spans="1:17" x14ac:dyDescent="0.2">
      <c r="A11" s="76" t="s">
        <v>120</v>
      </c>
      <c r="B11" s="73">
        <v>16.980522072038315</v>
      </c>
      <c r="C11" s="87">
        <v>20.798641352512064</v>
      </c>
      <c r="D11" s="87">
        <v>-3.8865426271137351</v>
      </c>
      <c r="E11" s="74">
        <v>2.1810494325023426</v>
      </c>
      <c r="F11" s="87">
        <v>2.7857306366464694</v>
      </c>
      <c r="G11" s="87">
        <v>5.2510002449073134</v>
      </c>
      <c r="H11" s="87">
        <v>-3.1909772681591222</v>
      </c>
      <c r="I11" s="74">
        <v>9.2292592471886703</v>
      </c>
      <c r="J11" s="87">
        <v>3.2740759572099183</v>
      </c>
      <c r="K11" s="87">
        <v>8.9442814864991931</v>
      </c>
      <c r="L11" s="87">
        <v>11.753461124127087</v>
      </c>
      <c r="M11" s="87">
        <v>16.233283942247908</v>
      </c>
      <c r="N11" s="87">
        <v>12.051918248141806</v>
      </c>
      <c r="O11" s="74">
        <v>7.4699997871063459</v>
      </c>
      <c r="P11" s="87"/>
      <c r="Q11" s="75">
        <v>7.3642187545786619</v>
      </c>
    </row>
    <row r="12" spans="1:17" x14ac:dyDescent="0.2">
      <c r="A12" s="76" t="s">
        <v>121</v>
      </c>
      <c r="B12" s="73">
        <v>4.5573067422051752</v>
      </c>
      <c r="C12" s="87">
        <v>3.5086413653777475</v>
      </c>
      <c r="D12" s="87">
        <v>15.558801633922911</v>
      </c>
      <c r="E12" s="74">
        <v>-3.0162111455240774</v>
      </c>
      <c r="F12" s="87">
        <v>-4.0338531990830129</v>
      </c>
      <c r="G12" s="87">
        <v>5.4520566369607169</v>
      </c>
      <c r="H12" s="87">
        <v>-4.4154662683279247</v>
      </c>
      <c r="I12" s="74">
        <v>11.08699848506479</v>
      </c>
      <c r="J12" s="87">
        <v>8.8211167051896986</v>
      </c>
      <c r="K12" s="87">
        <v>11.689421329944077</v>
      </c>
      <c r="L12" s="87">
        <v>10.804465359383126</v>
      </c>
      <c r="M12" s="87">
        <v>13.283212674618742</v>
      </c>
      <c r="N12" s="87">
        <v>15.000928941488144</v>
      </c>
      <c r="O12" s="74">
        <v>5.306007380952555</v>
      </c>
      <c r="P12" s="87"/>
      <c r="Q12" s="75">
        <v>5.2966163564514588</v>
      </c>
    </row>
    <row r="13" spans="1:17" x14ac:dyDescent="0.2">
      <c r="A13" s="76" t="s">
        <v>122</v>
      </c>
      <c r="B13" s="73">
        <v>11.052572813526087</v>
      </c>
      <c r="C13" s="87">
        <v>8.5122195791624673</v>
      </c>
      <c r="D13" s="87">
        <v>27.01387845641543</v>
      </c>
      <c r="E13" s="74">
        <v>-2.9864253764024622</v>
      </c>
      <c r="F13" s="87">
        <v>-3.3034576549154289</v>
      </c>
      <c r="G13" s="87">
        <v>1.7849309991803834</v>
      </c>
      <c r="H13" s="87">
        <v>-5.3819418462235529</v>
      </c>
      <c r="I13" s="74">
        <v>6.7163723482800153</v>
      </c>
      <c r="J13" s="87">
        <v>2.2708934674394055</v>
      </c>
      <c r="K13" s="87">
        <v>8.3342450528461693</v>
      </c>
      <c r="L13" s="87">
        <v>4.0082903389516211</v>
      </c>
      <c r="M13" s="87">
        <v>13.353813535789941</v>
      </c>
      <c r="N13" s="87">
        <v>19.13736432214052</v>
      </c>
      <c r="O13" s="74">
        <v>3.6007018730409244</v>
      </c>
      <c r="P13" s="87"/>
      <c r="Q13" s="75">
        <v>3.7580451780394415</v>
      </c>
    </row>
    <row r="14" spans="1:17" x14ac:dyDescent="0.2">
      <c r="A14" s="76" t="s">
        <v>123</v>
      </c>
      <c r="B14" s="73">
        <v>-14.445104869387688</v>
      </c>
      <c r="C14" s="87">
        <v>-24.384784868916832</v>
      </c>
      <c r="D14" s="87">
        <v>35.202766371070396</v>
      </c>
      <c r="E14" s="74">
        <v>-7.4719885997289692</v>
      </c>
      <c r="F14" s="87">
        <v>-8.6341418046976468</v>
      </c>
      <c r="G14" s="87">
        <v>3.2754629910542876</v>
      </c>
      <c r="H14" s="87">
        <v>-9.7387707726039032</v>
      </c>
      <c r="I14" s="74">
        <v>7.4338019310161441</v>
      </c>
      <c r="J14" s="87">
        <v>-3.8159482053790086</v>
      </c>
      <c r="K14" s="87">
        <v>13.964487219469632</v>
      </c>
      <c r="L14" s="87">
        <v>7.2514014591617855</v>
      </c>
      <c r="M14" s="87">
        <v>11.99779117030463</v>
      </c>
      <c r="N14" s="87">
        <v>19.406255148798913</v>
      </c>
      <c r="O14" s="74">
        <v>0.53740027991953432</v>
      </c>
      <c r="P14" s="87"/>
      <c r="Q14" s="75">
        <v>0.78131811990104427</v>
      </c>
    </row>
    <row r="15" spans="1:17" x14ac:dyDescent="0.2">
      <c r="A15" s="76" t="s">
        <v>124</v>
      </c>
      <c r="B15" s="73">
        <v>-15.007108293178941</v>
      </c>
      <c r="C15" s="87">
        <v>-21.543228494591371</v>
      </c>
      <c r="D15" s="87">
        <v>29.88910896318276</v>
      </c>
      <c r="E15" s="74">
        <v>-3.4173153995672627</v>
      </c>
      <c r="F15" s="87">
        <v>-2.792713817119501</v>
      </c>
      <c r="G15" s="87">
        <v>-10.168419912930499</v>
      </c>
      <c r="H15" s="87">
        <v>-1.2870631349082111</v>
      </c>
      <c r="I15" s="74">
        <v>11.481526797976628</v>
      </c>
      <c r="J15" s="87">
        <v>3.3230382221055468</v>
      </c>
      <c r="K15" s="87">
        <v>12.084472463401468</v>
      </c>
      <c r="L15" s="87">
        <v>16.121569781447352</v>
      </c>
      <c r="M15" s="87">
        <v>11.487634728011978</v>
      </c>
      <c r="N15" s="87">
        <v>13.620736284782575</v>
      </c>
      <c r="O15" s="74">
        <v>3.1953081014303808</v>
      </c>
      <c r="P15" s="87"/>
      <c r="Q15" s="75">
        <v>3.9323933537424347</v>
      </c>
    </row>
    <row r="16" spans="1:17" x14ac:dyDescent="0.2">
      <c r="A16" s="76" t="s">
        <v>125</v>
      </c>
      <c r="B16" s="73">
        <v>-8.3999437817769584E-2</v>
      </c>
      <c r="C16" s="87">
        <v>-0.8658228911521485</v>
      </c>
      <c r="D16" s="87">
        <v>7.2627807319743862</v>
      </c>
      <c r="E16" s="74">
        <v>-1.4262806313775533</v>
      </c>
      <c r="F16" s="87">
        <v>-0.86343968446541985</v>
      </c>
      <c r="G16" s="87">
        <v>-4.0466302897562114</v>
      </c>
      <c r="H16" s="87">
        <v>-2.1629853710712537</v>
      </c>
      <c r="I16" s="74">
        <v>8.2517192628760991</v>
      </c>
      <c r="J16" s="87">
        <v>-3.4538096143409893</v>
      </c>
      <c r="K16" s="87">
        <v>11.894671824771368</v>
      </c>
      <c r="L16" s="87">
        <v>12.394279330433102</v>
      </c>
      <c r="M16" s="87">
        <v>12.509034335192132</v>
      </c>
      <c r="N16" s="87">
        <v>10.351602787923815</v>
      </c>
      <c r="O16" s="74">
        <v>3.1473715693860997</v>
      </c>
      <c r="P16" s="87"/>
      <c r="Q16" s="75">
        <v>3.9167190319357275</v>
      </c>
    </row>
    <row r="17" spans="1:17" x14ac:dyDescent="0.2">
      <c r="A17" s="76" t="s">
        <v>126</v>
      </c>
      <c r="B17" s="73">
        <v>-2.1733214393739866</v>
      </c>
      <c r="C17" s="87">
        <v>-2.3057140407604959</v>
      </c>
      <c r="D17" s="87">
        <v>-1.4626555187368391</v>
      </c>
      <c r="E17" s="74">
        <v>7.3619229764163725</v>
      </c>
      <c r="F17" s="87">
        <v>8.217137005343762</v>
      </c>
      <c r="G17" s="87">
        <v>12.176479147921828</v>
      </c>
      <c r="H17" s="87">
        <v>-2.8924208246078007</v>
      </c>
      <c r="I17" s="74">
        <v>14.848676897369698</v>
      </c>
      <c r="J17" s="87">
        <v>8.7635354418624889</v>
      </c>
      <c r="K17" s="87">
        <v>13.080253043758278</v>
      </c>
      <c r="L17" s="87">
        <v>23.059468053521989</v>
      </c>
      <c r="M17" s="87">
        <v>16.149039802571792</v>
      </c>
      <c r="N17" s="87">
        <v>6.2898210092730942</v>
      </c>
      <c r="O17" s="74">
        <v>10.140130880765625</v>
      </c>
      <c r="P17" s="87"/>
      <c r="Q17" s="75">
        <v>10.452917060908911</v>
      </c>
    </row>
    <row r="18" spans="1:17" x14ac:dyDescent="0.2">
      <c r="A18" s="76" t="s">
        <v>127</v>
      </c>
      <c r="B18" s="73">
        <v>-8.7840580943798603</v>
      </c>
      <c r="C18" s="87">
        <v>-17.061275998995214</v>
      </c>
      <c r="D18" s="87">
        <v>14.338518776521186</v>
      </c>
      <c r="E18" s="74">
        <v>12.35543241321929</v>
      </c>
      <c r="F18" s="87">
        <v>17.985510085461481</v>
      </c>
      <c r="G18" s="87">
        <v>-7.55728073524691</v>
      </c>
      <c r="H18" s="87">
        <v>-3.5306084686488486</v>
      </c>
      <c r="I18" s="74">
        <v>19.184367965728399</v>
      </c>
      <c r="J18" s="87">
        <v>24.530178197810493</v>
      </c>
      <c r="K18" s="87">
        <v>14.493201070731626</v>
      </c>
      <c r="L18" s="87">
        <v>23.655819911716723</v>
      </c>
      <c r="M18" s="87">
        <v>16.157012803372254</v>
      </c>
      <c r="N18" s="87">
        <v>6.9436954979967265</v>
      </c>
      <c r="O18" s="74">
        <v>15.13148368710733</v>
      </c>
      <c r="P18" s="87"/>
      <c r="Q18" s="75">
        <v>15.332217244287099</v>
      </c>
    </row>
    <row r="19" spans="1:17" x14ac:dyDescent="0.2">
      <c r="A19" s="76" t="s">
        <v>156</v>
      </c>
      <c r="B19" s="73">
        <v>0.28508506278535883</v>
      </c>
      <c r="C19" s="87">
        <v>-8.4513273593888076</v>
      </c>
      <c r="D19" s="87">
        <v>36.532792475949691</v>
      </c>
      <c r="E19" s="74">
        <v>18.417479696999251</v>
      </c>
      <c r="F19" s="87">
        <v>21.438682115539205</v>
      </c>
      <c r="G19" s="87">
        <v>15.567328354105761</v>
      </c>
      <c r="H19" s="87">
        <v>4.4829018190218921</v>
      </c>
      <c r="I19" s="74">
        <v>14.346491410413947</v>
      </c>
      <c r="J19" s="87">
        <v>26.032395644209871</v>
      </c>
      <c r="K19" s="87">
        <v>16.202591120251071</v>
      </c>
      <c r="L19" s="87">
        <v>5.1487538392711727</v>
      </c>
      <c r="M19" s="87">
        <v>19.872014215043226</v>
      </c>
      <c r="N19" s="87">
        <v>12.459552607746575</v>
      </c>
      <c r="O19" s="74">
        <v>14.844455141201065</v>
      </c>
      <c r="P19" s="87"/>
      <c r="Q19" s="75">
        <v>14.567285655522721</v>
      </c>
    </row>
    <row r="20" spans="1:17" x14ac:dyDescent="0.2">
      <c r="A20" s="76" t="s">
        <v>157</v>
      </c>
      <c r="B20" s="73">
        <v>-10.056645301068112</v>
      </c>
      <c r="C20" s="87">
        <v>-16.186334656893571</v>
      </c>
      <c r="D20" s="87">
        <v>43.178834260664537</v>
      </c>
      <c r="E20" s="74">
        <v>19.929206980325414</v>
      </c>
      <c r="F20" s="87">
        <v>23.697049511511352</v>
      </c>
      <c r="G20" s="87">
        <v>12.342970062987323</v>
      </c>
      <c r="H20" s="87">
        <v>5.4050949724888158</v>
      </c>
      <c r="I20" s="74">
        <v>16.399762053634468</v>
      </c>
      <c r="J20" s="87">
        <v>27.602609994052351</v>
      </c>
      <c r="K20" s="87">
        <v>18.019239180069292</v>
      </c>
      <c r="L20" s="87">
        <v>7.6503957841754833</v>
      </c>
      <c r="M20" s="87">
        <v>21.991179960880547</v>
      </c>
      <c r="N20" s="87">
        <v>13.93135486622254</v>
      </c>
      <c r="O20" s="74">
        <v>13.291653657952454</v>
      </c>
      <c r="P20" s="87"/>
      <c r="Q20" s="75">
        <v>13.324106419397125</v>
      </c>
    </row>
    <row r="21" spans="1:17" x14ac:dyDescent="0.2">
      <c r="A21" s="76" t="s">
        <v>158</v>
      </c>
      <c r="B21" s="73">
        <v>30.2214592898506</v>
      </c>
      <c r="C21" s="87">
        <v>30.476070684522981</v>
      </c>
      <c r="D21" s="87">
        <v>28.866432384254637</v>
      </c>
      <c r="E21" s="74">
        <v>20.94695577796438</v>
      </c>
      <c r="F21" s="87">
        <v>25.573823868582725</v>
      </c>
      <c r="G21" s="87">
        <v>4.1681345255330484</v>
      </c>
      <c r="H21" s="87">
        <v>7.0101619997762654</v>
      </c>
      <c r="I21" s="74">
        <v>17.404686488329329</v>
      </c>
      <c r="J21" s="87">
        <v>28.682143936984776</v>
      </c>
      <c r="K21" s="87">
        <v>19.118155064616843</v>
      </c>
      <c r="L21" s="87">
        <v>9.1534946255779275</v>
      </c>
      <c r="M21" s="87">
        <v>19.25885601370836</v>
      </c>
      <c r="N21" s="87">
        <v>14.75613478804274</v>
      </c>
      <c r="O21" s="74">
        <v>20.273823422692445</v>
      </c>
      <c r="P21" s="87"/>
      <c r="Q21" s="75">
        <v>19.825775223836771</v>
      </c>
    </row>
    <row r="22" spans="1:17" x14ac:dyDescent="0.2">
      <c r="A22" s="76" t="s">
        <v>159</v>
      </c>
      <c r="B22" s="73">
        <v>29.246068101542239</v>
      </c>
      <c r="C22" s="87">
        <v>28.112065784241874</v>
      </c>
      <c r="D22" s="87">
        <v>31.543965181293711</v>
      </c>
      <c r="E22" s="74">
        <v>22.752861095836412</v>
      </c>
      <c r="F22" s="87">
        <v>25.793642439717324</v>
      </c>
      <c r="G22" s="87">
        <v>11.814420561833032</v>
      </c>
      <c r="H22" s="87">
        <v>9.5005236152377606</v>
      </c>
      <c r="I22" s="74">
        <v>16.212683581790703</v>
      </c>
      <c r="J22" s="87">
        <v>21.848561499720439</v>
      </c>
      <c r="K22" s="87">
        <v>19.878551230173585</v>
      </c>
      <c r="L22" s="87">
        <v>8.3222321392216259</v>
      </c>
      <c r="M22" s="87">
        <v>19.257570194606178</v>
      </c>
      <c r="N22" s="87">
        <v>16.179991140966507</v>
      </c>
      <c r="O22" s="74">
        <v>19.159890298028014</v>
      </c>
      <c r="P22" s="87"/>
      <c r="Q22" s="75">
        <v>18.835300889225358</v>
      </c>
    </row>
    <row r="23" spans="1:17" x14ac:dyDescent="0.2">
      <c r="A23" s="76" t="s">
        <v>128</v>
      </c>
      <c r="B23" s="73">
        <v>28.626216120397917</v>
      </c>
      <c r="C23" s="87">
        <v>24.550054274691334</v>
      </c>
      <c r="D23" s="87">
        <v>39.966238573538284</v>
      </c>
      <c r="E23" s="74">
        <v>21.768187527684617</v>
      </c>
      <c r="F23" s="87">
        <v>22.703274190214209</v>
      </c>
      <c r="G23" s="87">
        <v>4.4293887282966651</v>
      </c>
      <c r="H23" s="87">
        <v>30.211892799735701</v>
      </c>
      <c r="I23" s="74">
        <v>16.992579209983916</v>
      </c>
      <c r="J23" s="87">
        <v>23.816777856243203</v>
      </c>
      <c r="K23" s="87">
        <v>16.749163325595699</v>
      </c>
      <c r="L23" s="87">
        <v>12.062449298144292</v>
      </c>
      <c r="M23" s="87">
        <v>16.187125030087675</v>
      </c>
      <c r="N23" s="87">
        <v>17.902452844349739</v>
      </c>
      <c r="O23" s="74">
        <v>19.312954405607684</v>
      </c>
      <c r="P23" s="87"/>
      <c r="Q23" s="75">
        <v>19.332838344531091</v>
      </c>
    </row>
    <row r="24" spans="1:17" x14ac:dyDescent="0.2">
      <c r="A24" s="76" t="s">
        <v>129</v>
      </c>
      <c r="B24" s="73">
        <v>43.406244351836449</v>
      </c>
      <c r="C24" s="87">
        <v>45.581551658633728</v>
      </c>
      <c r="D24" s="87">
        <v>32.347155808663757</v>
      </c>
      <c r="E24" s="74">
        <v>18.189262737097774</v>
      </c>
      <c r="F24" s="87">
        <v>18.1393879069905</v>
      </c>
      <c r="G24" s="87">
        <v>1.9702598277197749</v>
      </c>
      <c r="H24" s="87">
        <v>34.150534607781907</v>
      </c>
      <c r="I24" s="74">
        <v>14.077838283764962</v>
      </c>
      <c r="J24" s="87">
        <v>20.439114311724119</v>
      </c>
      <c r="K24" s="87">
        <v>13.013862152306835</v>
      </c>
      <c r="L24" s="87">
        <v>11.322911022322057</v>
      </c>
      <c r="M24" s="87">
        <v>9.2635927028094596</v>
      </c>
      <c r="N24" s="87">
        <v>14.505630194292504</v>
      </c>
      <c r="O24" s="74">
        <v>19.1338858014187</v>
      </c>
      <c r="P24" s="87"/>
      <c r="Q24" s="75">
        <v>18.967941556480596</v>
      </c>
    </row>
    <row r="25" spans="1:17" x14ac:dyDescent="0.2">
      <c r="A25" s="76" t="s">
        <v>130</v>
      </c>
      <c r="B25" s="73">
        <v>9.5420477457089365</v>
      </c>
      <c r="C25" s="87">
        <v>4.7964872516303982</v>
      </c>
      <c r="D25" s="87">
        <v>35.113103595503894</v>
      </c>
      <c r="E25" s="74">
        <v>10.686290737516437</v>
      </c>
      <c r="F25" s="87">
        <v>9.1609817621983058</v>
      </c>
      <c r="G25" s="87">
        <v>2.4106204284124204</v>
      </c>
      <c r="H25" s="87">
        <v>32.700678114179389</v>
      </c>
      <c r="I25" s="74">
        <v>8.0878022847028834</v>
      </c>
      <c r="J25" s="87">
        <v>13.154386312321902</v>
      </c>
      <c r="K25" s="87">
        <v>6.8201902631514821</v>
      </c>
      <c r="L25" s="87">
        <v>5.2846336537086609</v>
      </c>
      <c r="M25" s="87">
        <v>4.4624709227070483</v>
      </c>
      <c r="N25" s="87">
        <v>11.46306779739224</v>
      </c>
      <c r="O25" s="74">
        <v>8.8024266101954147</v>
      </c>
      <c r="P25" s="87"/>
      <c r="Q25" s="75">
        <v>9.0861401325148154</v>
      </c>
    </row>
    <row r="26" spans="1:17" x14ac:dyDescent="0.2">
      <c r="A26" s="76" t="s">
        <v>131</v>
      </c>
      <c r="B26" s="73">
        <v>45.557455988093508</v>
      </c>
      <c r="C26" s="87">
        <v>57.734254373345337</v>
      </c>
      <c r="D26" s="87">
        <v>21.526621520001353</v>
      </c>
      <c r="E26" s="74">
        <v>14.568750857768931</v>
      </c>
      <c r="F26" s="87">
        <v>13.254360067051415</v>
      </c>
      <c r="G26" s="87">
        <v>7.3751125398491073</v>
      </c>
      <c r="H26" s="87">
        <v>33.792723645542758</v>
      </c>
      <c r="I26" s="74">
        <v>10.60494190869179</v>
      </c>
      <c r="J26" s="87">
        <v>15.579228133970588</v>
      </c>
      <c r="K26" s="87">
        <v>10.645394598504511</v>
      </c>
      <c r="L26" s="87">
        <v>6.6262121791802189</v>
      </c>
      <c r="M26" s="87">
        <v>6.0930120338022693</v>
      </c>
      <c r="N26" s="87">
        <v>13.1478039440481</v>
      </c>
      <c r="O26" s="74">
        <v>13.695195285271854</v>
      </c>
      <c r="P26" s="87"/>
      <c r="Q26" s="75">
        <v>13.699829815861861</v>
      </c>
    </row>
    <row r="27" spans="1:17" x14ac:dyDescent="0.2">
      <c r="A27" s="76" t="s">
        <v>132</v>
      </c>
      <c r="B27" s="73">
        <v>17.154752816502288</v>
      </c>
      <c r="C27" s="87">
        <v>16.339485056831705</v>
      </c>
      <c r="D27" s="87">
        <v>19.17304199959441</v>
      </c>
      <c r="E27" s="74">
        <v>8.5105995587045769</v>
      </c>
      <c r="F27" s="87">
        <v>13.391253399621709</v>
      </c>
      <c r="G27" s="87">
        <v>7.7446496630049895</v>
      </c>
      <c r="H27" s="87">
        <v>-19.379218907979581</v>
      </c>
      <c r="I27" s="74">
        <v>18.947230580699376</v>
      </c>
      <c r="J27" s="87">
        <v>15.427406288475828</v>
      </c>
      <c r="K27" s="87">
        <v>17.199598501640835</v>
      </c>
      <c r="L27" s="87">
        <v>24.810895446996334</v>
      </c>
      <c r="M27" s="87">
        <v>16.31141262126453</v>
      </c>
      <c r="N27" s="87">
        <v>15.933787183971612</v>
      </c>
      <c r="O27" s="74">
        <v>12.155486861662999</v>
      </c>
      <c r="P27" s="87"/>
      <c r="Q27" s="75">
        <v>15.327986240728755</v>
      </c>
    </row>
    <row r="28" spans="1:17" x14ac:dyDescent="0.2">
      <c r="A28" s="76" t="s">
        <v>133</v>
      </c>
      <c r="B28" s="73">
        <v>28.083971715381729</v>
      </c>
      <c r="C28" s="87">
        <v>28.721849146721368</v>
      </c>
      <c r="D28" s="87">
        <v>24.516769865012726</v>
      </c>
      <c r="E28" s="74">
        <v>15.322395663663285</v>
      </c>
      <c r="F28" s="87">
        <v>21.95624453945933</v>
      </c>
      <c r="G28" s="87">
        <v>11.408777486058286</v>
      </c>
      <c r="H28" s="87">
        <v>-20.719175000842942</v>
      </c>
      <c r="I28" s="74">
        <v>19.071254553054594</v>
      </c>
      <c r="J28" s="87">
        <v>18.764748934547494</v>
      </c>
      <c r="K28" s="87">
        <v>14.739013926844729</v>
      </c>
      <c r="L28" s="87">
        <v>23.901257413622101</v>
      </c>
      <c r="M28" s="87">
        <v>19.03517768846654</v>
      </c>
      <c r="N28" s="87">
        <v>16.353508824825617</v>
      </c>
      <c r="O28" s="74">
        <v>17.689372599629387</v>
      </c>
      <c r="P28" s="87"/>
      <c r="Q28" s="75">
        <v>19.256150090542757</v>
      </c>
    </row>
    <row r="29" spans="1:17" x14ac:dyDescent="0.2">
      <c r="A29" s="76" t="s">
        <v>134</v>
      </c>
      <c r="B29" s="73">
        <v>27.774972730155167</v>
      </c>
      <c r="C29" s="87">
        <v>25.785720822818686</v>
      </c>
      <c r="D29" s="87">
        <v>36.088784459316805</v>
      </c>
      <c r="E29" s="74">
        <v>19.543046859441795</v>
      </c>
      <c r="F29" s="87">
        <v>25.736076006951901</v>
      </c>
      <c r="G29" s="87">
        <v>16.758852755375116</v>
      </c>
      <c r="H29" s="87">
        <v>-20.847461367405828</v>
      </c>
      <c r="I29" s="74">
        <v>21.135151760463589</v>
      </c>
      <c r="J29" s="87">
        <v>20.416517387803747</v>
      </c>
      <c r="K29" s="87">
        <v>15.997793865735821</v>
      </c>
      <c r="L29" s="87">
        <v>27.463075358989776</v>
      </c>
      <c r="M29" s="87">
        <v>21.880806045605702</v>
      </c>
      <c r="N29" s="87">
        <v>16.298941051124206</v>
      </c>
      <c r="O29" s="74">
        <v>19.162646922731732</v>
      </c>
      <c r="P29" s="87"/>
      <c r="Q29" s="75">
        <v>21.340841786387571</v>
      </c>
    </row>
    <row r="30" spans="1:17" x14ac:dyDescent="0.2">
      <c r="A30" s="76" t="s">
        <v>135</v>
      </c>
      <c r="B30" s="73">
        <v>10.180897731519291</v>
      </c>
      <c r="C30" s="87">
        <v>4.8767339779190877</v>
      </c>
      <c r="D30" s="87">
        <v>23.767387078305209</v>
      </c>
      <c r="E30" s="74">
        <v>20.034999214295578</v>
      </c>
      <c r="F30" s="87">
        <v>24.305735407384507</v>
      </c>
      <c r="G30" s="87">
        <v>21.219447352050505</v>
      </c>
      <c r="H30" s="87">
        <v>-13.808062189908016</v>
      </c>
      <c r="I30" s="74">
        <v>23.573948051232833</v>
      </c>
      <c r="J30" s="87">
        <v>22.617481495804217</v>
      </c>
      <c r="K30" s="87">
        <v>17.898957501795934</v>
      </c>
      <c r="L30" s="87">
        <v>32.390602855132194</v>
      </c>
      <c r="M30" s="87">
        <v>24.267051656369571</v>
      </c>
      <c r="N30" s="87">
        <v>14.317702734873484</v>
      </c>
      <c r="O30" s="74">
        <v>18.642580839905797</v>
      </c>
      <c r="P30" s="87"/>
      <c r="Q30" s="75">
        <v>21.546542451187655</v>
      </c>
    </row>
    <row r="31" spans="1:17" x14ac:dyDescent="0.2">
      <c r="A31" s="76" t="s">
        <v>136</v>
      </c>
      <c r="B31" s="73">
        <v>-4.3710875772418287</v>
      </c>
      <c r="C31" s="87">
        <v>-4.7915017276435021</v>
      </c>
      <c r="D31" s="87">
        <v>-3.3550504881530157</v>
      </c>
      <c r="E31" s="74">
        <v>16.838467447676532</v>
      </c>
      <c r="F31" s="87">
        <v>20.556711045917911</v>
      </c>
      <c r="G31" s="87">
        <v>-11.625601495113351</v>
      </c>
      <c r="H31" s="87">
        <v>11.429331592326925</v>
      </c>
      <c r="I31" s="74">
        <v>18.785565706709818</v>
      </c>
      <c r="J31" s="87">
        <v>15.505486547169415</v>
      </c>
      <c r="K31" s="87">
        <v>24.501293755966291</v>
      </c>
      <c r="L31" s="87">
        <v>20.846912045035715</v>
      </c>
      <c r="M31" s="87">
        <v>19.194138234977803</v>
      </c>
      <c r="N31" s="87">
        <v>3.5864346310753916</v>
      </c>
      <c r="O31" s="74">
        <v>16.272979180269207</v>
      </c>
      <c r="P31" s="87"/>
      <c r="Q31" s="75">
        <v>16.483749815342126</v>
      </c>
    </row>
    <row r="32" spans="1:17" x14ac:dyDescent="0.2">
      <c r="A32" s="76" t="s">
        <v>137</v>
      </c>
      <c r="B32" s="73">
        <v>-2.6376343844558168</v>
      </c>
      <c r="C32" s="87">
        <v>-0.55876440168731589</v>
      </c>
      <c r="D32" s="87">
        <v>-14.655911130641751</v>
      </c>
      <c r="E32" s="74">
        <v>6.8120798001446268</v>
      </c>
      <c r="F32" s="87">
        <v>8.5390091886244424</v>
      </c>
      <c r="G32" s="87">
        <v>-10.843757174728841</v>
      </c>
      <c r="H32" s="87">
        <v>9.4045879004273534</v>
      </c>
      <c r="I32" s="74">
        <v>16.670670372427317</v>
      </c>
      <c r="J32" s="87">
        <v>11.415016274788536</v>
      </c>
      <c r="K32" s="87">
        <v>22.927159973262057</v>
      </c>
      <c r="L32" s="87">
        <v>19.298111574776339</v>
      </c>
      <c r="M32" s="87">
        <v>17.57938785040357</v>
      </c>
      <c r="N32" s="87">
        <v>2.6025673618431595</v>
      </c>
      <c r="O32" s="74">
        <v>9.7944140741185759</v>
      </c>
      <c r="P32" s="87"/>
      <c r="Q32" s="75">
        <v>10.653151063280781</v>
      </c>
    </row>
    <row r="33" spans="1:17" x14ac:dyDescent="0.2">
      <c r="A33" s="76" t="s">
        <v>138</v>
      </c>
      <c r="B33" s="73">
        <v>-4.7252761751131782</v>
      </c>
      <c r="C33" s="87">
        <v>-3.3595551284137528</v>
      </c>
      <c r="D33" s="87">
        <v>-10.000992219465127</v>
      </c>
      <c r="E33" s="74">
        <v>3.1282634941930154</v>
      </c>
      <c r="F33" s="87">
        <v>4.4508560205277972</v>
      </c>
      <c r="G33" s="87">
        <v>-11.08055882531418</v>
      </c>
      <c r="H33" s="87">
        <v>6.6080280266365534</v>
      </c>
      <c r="I33" s="74">
        <v>13.553543507428447</v>
      </c>
      <c r="J33" s="87">
        <v>12.219720531171275</v>
      </c>
      <c r="K33" s="87">
        <v>22.586612106264802</v>
      </c>
      <c r="L33" s="87">
        <v>10.564745086835813</v>
      </c>
      <c r="M33" s="87">
        <v>14.633427693065034</v>
      </c>
      <c r="N33" s="87">
        <v>0.51029296892663945</v>
      </c>
      <c r="O33" s="74">
        <v>7.3516180934767288</v>
      </c>
      <c r="P33" s="87"/>
      <c r="Q33" s="75">
        <v>8.0766919323383863</v>
      </c>
    </row>
    <row r="34" spans="1:17" x14ac:dyDescent="0.2">
      <c r="A34" s="76" t="s">
        <v>139</v>
      </c>
      <c r="B34" s="73">
        <v>-13.052710559806325</v>
      </c>
      <c r="C34" s="87">
        <v>-13.327181282580058</v>
      </c>
      <c r="D34" s="87">
        <v>-12.456967094864893</v>
      </c>
      <c r="E34" s="74">
        <v>1.0894293886377369</v>
      </c>
      <c r="F34" s="87">
        <v>2.918858178328628</v>
      </c>
      <c r="G34" s="87">
        <v>-19.701253295278011</v>
      </c>
      <c r="H34" s="87">
        <v>4.4857500088674875</v>
      </c>
      <c r="I34" s="74">
        <v>9.5190153962711666</v>
      </c>
      <c r="J34" s="87">
        <v>9.0118144469565991</v>
      </c>
      <c r="K34" s="87">
        <v>21.104862353621414</v>
      </c>
      <c r="L34" s="87">
        <v>2.3390680784872719</v>
      </c>
      <c r="M34" s="87">
        <v>13.262049906601709</v>
      </c>
      <c r="N34" s="87">
        <v>-1.7391829094348845</v>
      </c>
      <c r="O34" s="74">
        <v>3.8852517623928753</v>
      </c>
      <c r="P34" s="87"/>
      <c r="Q34" s="75">
        <v>5.498257266190933</v>
      </c>
    </row>
    <row r="35" spans="1:17" x14ac:dyDescent="0.2">
      <c r="A35" s="76" t="s">
        <v>140</v>
      </c>
      <c r="B35" s="73">
        <v>-0.45709787443770111</v>
      </c>
      <c r="C35" s="87">
        <v>-0.1176648630472816</v>
      </c>
      <c r="D35" s="87">
        <v>-1.2652309183191479</v>
      </c>
      <c r="E35" s="74">
        <v>5.6510991356443458</v>
      </c>
      <c r="F35" s="87">
        <v>4.1054239393024758</v>
      </c>
      <c r="G35" s="87">
        <v>18.295436349016494</v>
      </c>
      <c r="H35" s="87">
        <v>10.521283980381151</v>
      </c>
      <c r="I35" s="74">
        <v>10.993701733262148</v>
      </c>
      <c r="J35" s="87">
        <v>11.175989977834032</v>
      </c>
      <c r="K35" s="87">
        <v>17.031840115114086</v>
      </c>
      <c r="L35" s="87">
        <v>9.6229278867577879</v>
      </c>
      <c r="M35" s="87">
        <v>4.9103635529602458</v>
      </c>
      <c r="N35" s="87">
        <v>1.1361612846652263</v>
      </c>
      <c r="O35" s="74">
        <v>8.906339954741469</v>
      </c>
      <c r="P35" s="87"/>
      <c r="Q35" s="75">
        <v>8.6216625453857763</v>
      </c>
    </row>
    <row r="36" spans="1:17" x14ac:dyDescent="0.2">
      <c r="A36" s="76" t="s">
        <v>141</v>
      </c>
      <c r="B36" s="73">
        <v>-2.1374761819455235</v>
      </c>
      <c r="C36" s="87">
        <v>-3.5412989029346789</v>
      </c>
      <c r="D36" s="87">
        <v>7.3188012419547173</v>
      </c>
      <c r="E36" s="74">
        <v>10.16822263603313</v>
      </c>
      <c r="F36" s="87">
        <v>7.7605230000992069</v>
      </c>
      <c r="G36" s="87">
        <v>9.7714905871725328</v>
      </c>
      <c r="H36" s="87">
        <v>32.051827941327701</v>
      </c>
      <c r="I36" s="74">
        <v>10.070149804358113</v>
      </c>
      <c r="J36" s="87">
        <v>9.1417292641210146</v>
      </c>
      <c r="K36" s="87">
        <v>16.417147172348059</v>
      </c>
      <c r="L36" s="87">
        <v>7.47740080961188</v>
      </c>
      <c r="M36" s="87">
        <v>10.014846419333837</v>
      </c>
      <c r="N36" s="87">
        <v>1.5363097968138282</v>
      </c>
      <c r="O36" s="74">
        <v>5.9528459850680111</v>
      </c>
      <c r="P36" s="87"/>
      <c r="Q36" s="75">
        <v>8.3839505938501997</v>
      </c>
    </row>
    <row r="37" spans="1:17" x14ac:dyDescent="0.2">
      <c r="A37" s="76" t="s">
        <v>142</v>
      </c>
      <c r="B37" s="73">
        <v>9.7640294525734763</v>
      </c>
      <c r="C37" s="87">
        <v>10.895399771161038</v>
      </c>
      <c r="D37" s="87">
        <v>5.0710852560456567</v>
      </c>
      <c r="E37" s="74">
        <v>13.485317486208659</v>
      </c>
      <c r="F37" s="87">
        <v>11.579647938372894</v>
      </c>
      <c r="G37" s="87">
        <v>12.093234178246011</v>
      </c>
      <c r="H37" s="87">
        <v>35.444096783812491</v>
      </c>
      <c r="I37" s="74">
        <v>13.326211401877149</v>
      </c>
      <c r="J37" s="87">
        <v>16.377317162695576</v>
      </c>
      <c r="K37" s="87">
        <v>15.157335255265025</v>
      </c>
      <c r="L37" s="87">
        <v>11.934459938374728</v>
      </c>
      <c r="M37" s="87">
        <v>11.853740894696358</v>
      </c>
      <c r="N37" s="87">
        <v>3.9207312428456467</v>
      </c>
      <c r="O37" s="74">
        <v>13.456028599264203</v>
      </c>
      <c r="P37" s="87"/>
      <c r="Q37" s="75">
        <v>13.012853809281491</v>
      </c>
    </row>
    <row r="38" spans="1:17" x14ac:dyDescent="0.2">
      <c r="A38" s="76" t="s">
        <v>143</v>
      </c>
      <c r="B38" s="73">
        <v>6.8880383120778736</v>
      </c>
      <c r="C38" s="87">
        <v>5.0955867286456034</v>
      </c>
      <c r="D38" s="87">
        <v>10.739911907843624</v>
      </c>
      <c r="E38" s="74">
        <v>13.506209992851744</v>
      </c>
      <c r="F38" s="87">
        <v>11.103934674382399</v>
      </c>
      <c r="G38" s="87">
        <v>11.886621542374298</v>
      </c>
      <c r="H38" s="87">
        <v>41.20104321762603</v>
      </c>
      <c r="I38" s="74">
        <v>11.407153052427095</v>
      </c>
      <c r="J38" s="87">
        <v>12.189251767841375</v>
      </c>
      <c r="K38" s="87">
        <v>8.1344633436039135</v>
      </c>
      <c r="L38" s="87">
        <v>15.048373197820428</v>
      </c>
      <c r="M38" s="87">
        <v>12.796686976951044</v>
      </c>
      <c r="N38" s="87">
        <v>5.5901886338026738</v>
      </c>
      <c r="O38" s="74">
        <v>11.181066508027616</v>
      </c>
      <c r="P38" s="87"/>
      <c r="Q38" s="75">
        <v>11.80691498525567</v>
      </c>
    </row>
    <row r="39" spans="1:17" x14ac:dyDescent="0.2">
      <c r="A39" s="76" t="s">
        <v>144</v>
      </c>
      <c r="B39" s="73">
        <v>13.196299593952372</v>
      </c>
      <c r="C39" s="87">
        <v>17.755173962239784</v>
      </c>
      <c r="D39" s="87">
        <v>2.2162327372289083</v>
      </c>
      <c r="E39" s="74">
        <v>5.3428656696767796</v>
      </c>
      <c r="F39" s="87">
        <v>2.7139490189291675</v>
      </c>
      <c r="G39" s="87">
        <v>0.45576688756629646</v>
      </c>
      <c r="H39" s="87">
        <v>30.91014155760498</v>
      </c>
      <c r="I39" s="74">
        <v>11.651527506829549</v>
      </c>
      <c r="J39" s="87">
        <v>7.0968219893641322</v>
      </c>
      <c r="K39" s="87">
        <v>11.008745547987967</v>
      </c>
      <c r="L39" s="87">
        <v>16.987437928093229</v>
      </c>
      <c r="M39" s="87">
        <v>10.235705656809481</v>
      </c>
      <c r="N39" s="87">
        <v>6.3903083106336993</v>
      </c>
      <c r="O39" s="74">
        <v>10.756147514462667</v>
      </c>
      <c r="P39" s="87"/>
      <c r="Q39" s="75">
        <v>9.7995027199905795</v>
      </c>
    </row>
    <row r="40" spans="1:17" x14ac:dyDescent="0.2">
      <c r="A40" s="76" t="s">
        <v>145</v>
      </c>
      <c r="B40" s="73">
        <v>-19.384611828431161</v>
      </c>
      <c r="C40" s="87">
        <v>-25.560456753318146</v>
      </c>
      <c r="D40" s="87">
        <v>18.006632362798626</v>
      </c>
      <c r="E40" s="74">
        <v>13.560268174489137</v>
      </c>
      <c r="F40" s="87">
        <v>13.190410685595102</v>
      </c>
      <c r="G40" s="87">
        <v>4.5934166811937942</v>
      </c>
      <c r="H40" s="87">
        <v>22.514163714714197</v>
      </c>
      <c r="I40" s="74">
        <v>12.862606932124143</v>
      </c>
      <c r="J40" s="87">
        <v>8.9014349952514777</v>
      </c>
      <c r="K40" s="87">
        <v>8.0969668629430966</v>
      </c>
      <c r="L40" s="87">
        <v>22.040358798229164</v>
      </c>
      <c r="M40" s="87">
        <v>8.440681345068036</v>
      </c>
      <c r="N40" s="87">
        <v>8.361883436989789</v>
      </c>
      <c r="O40" s="74">
        <v>8.6658522841326349</v>
      </c>
      <c r="P40" s="87"/>
      <c r="Q40" s="75">
        <v>8.9774045612757103</v>
      </c>
    </row>
    <row r="41" spans="1:17" x14ac:dyDescent="0.2">
      <c r="A41" s="76" t="s">
        <v>146</v>
      </c>
      <c r="B41" s="73">
        <v>-6.8716502294058817</v>
      </c>
      <c r="C41" s="87">
        <v>-10.872140806308336</v>
      </c>
      <c r="D41" s="87">
        <v>10.642302525220085</v>
      </c>
      <c r="E41" s="74">
        <v>11.541163633017716</v>
      </c>
      <c r="F41" s="87">
        <v>10.60730822772169</v>
      </c>
      <c r="G41" s="87">
        <v>-0.43494206921545242</v>
      </c>
      <c r="H41" s="87">
        <v>30.280897756150051</v>
      </c>
      <c r="I41" s="74">
        <v>11.48456994303951</v>
      </c>
      <c r="J41" s="87">
        <v>4.5485972112535666</v>
      </c>
      <c r="K41" s="87">
        <v>11.461704298631094</v>
      </c>
      <c r="L41" s="87">
        <v>18.073125275218874</v>
      </c>
      <c r="M41" s="87">
        <v>9.6286956601637694</v>
      </c>
      <c r="N41" s="87">
        <v>8.9699109423020147</v>
      </c>
      <c r="O41" s="74">
        <v>8.5270749458602815</v>
      </c>
      <c r="P41" s="87"/>
      <c r="Q41" s="75">
        <v>9.6883120471570265</v>
      </c>
    </row>
    <row r="42" spans="1:17" x14ac:dyDescent="0.2">
      <c r="A42" s="76" t="s">
        <v>147</v>
      </c>
      <c r="B42" s="73">
        <v>8.0438683648868352</v>
      </c>
      <c r="C42" s="87">
        <v>2.1249940068239437</v>
      </c>
      <c r="D42" s="87">
        <v>20.114889760677713</v>
      </c>
      <c r="E42" s="74">
        <v>4.6128462586382764</v>
      </c>
      <c r="F42" s="87">
        <v>2.8991175771737723</v>
      </c>
      <c r="G42" s="87">
        <v>-1.357387256160236</v>
      </c>
      <c r="H42" s="87">
        <v>23.508013522936295</v>
      </c>
      <c r="I42" s="74">
        <v>13.82458213404739</v>
      </c>
      <c r="J42" s="87">
        <v>7.5757281579103912</v>
      </c>
      <c r="K42" s="87">
        <v>18.045026601407695</v>
      </c>
      <c r="L42" s="87">
        <v>16.881063443740747</v>
      </c>
      <c r="M42" s="87">
        <v>12.160084960839116</v>
      </c>
      <c r="N42" s="87">
        <v>9.1486342054904419</v>
      </c>
      <c r="O42" s="74">
        <v>10.731206127320794</v>
      </c>
      <c r="P42" s="87"/>
      <c r="Q42" s="75">
        <v>10.744511581443533</v>
      </c>
    </row>
    <row r="43" spans="1:17" x14ac:dyDescent="0.2">
      <c r="A43" s="76" t="s">
        <v>148</v>
      </c>
      <c r="B43" s="73">
        <v>11.362919215189718</v>
      </c>
      <c r="C43" s="87">
        <v>10.312548084743675</v>
      </c>
      <c r="D43" s="87">
        <v>14.277326639799501</v>
      </c>
      <c r="E43" s="74">
        <v>-2.0465898694489</v>
      </c>
      <c r="F43" s="87">
        <v>-4.1388707898281822</v>
      </c>
      <c r="G43" s="87">
        <v>1.3192714816387607</v>
      </c>
      <c r="H43" s="87">
        <v>9.7154936176307221</v>
      </c>
      <c r="I43" s="74">
        <v>13.234353233014845</v>
      </c>
      <c r="J43" s="87">
        <v>10.306799226154908</v>
      </c>
      <c r="K43" s="87">
        <v>22.031038603962102</v>
      </c>
      <c r="L43" s="87">
        <v>8.2903406653305414</v>
      </c>
      <c r="M43" s="87">
        <v>15.339873138691832</v>
      </c>
      <c r="N43" s="87">
        <v>9.5599784577694518</v>
      </c>
      <c r="O43" s="74">
        <v>8.4563365761398117</v>
      </c>
      <c r="P43" s="87"/>
      <c r="Q43" s="75">
        <v>8.6275465615179563</v>
      </c>
    </row>
    <row r="44" spans="1:17" x14ac:dyDescent="0.2">
      <c r="A44" s="76" t="s">
        <v>149</v>
      </c>
      <c r="B44" s="73">
        <v>4.8676712484294233</v>
      </c>
      <c r="C44" s="87">
        <v>4.0737038637918541</v>
      </c>
      <c r="D44" s="87">
        <v>7.8999804199113468</v>
      </c>
      <c r="E44" s="74">
        <v>-5.4053308695651312</v>
      </c>
      <c r="F44" s="87">
        <v>-9.2036120552732505</v>
      </c>
      <c r="G44" s="87">
        <v>8.6535355690773343</v>
      </c>
      <c r="H44" s="87">
        <v>11.857983793612989</v>
      </c>
      <c r="I44" s="74">
        <v>16.388307594729177</v>
      </c>
      <c r="J44" s="87">
        <v>11.170916583892655</v>
      </c>
      <c r="K44" s="87">
        <v>33.266573476591645</v>
      </c>
      <c r="L44" s="87">
        <v>7.4461650669952366</v>
      </c>
      <c r="M44" s="87">
        <v>17.126191638619527</v>
      </c>
      <c r="N44" s="87">
        <v>9.7551924219607962</v>
      </c>
      <c r="O44" s="74">
        <v>9.4466569738983814</v>
      </c>
      <c r="P44" s="87"/>
      <c r="Q44" s="75">
        <v>8.6721008390731882</v>
      </c>
    </row>
    <row r="45" spans="1:17" x14ac:dyDescent="0.2">
      <c r="A45" s="76" t="s">
        <v>150</v>
      </c>
      <c r="B45" s="73">
        <v>33.598202748831582</v>
      </c>
      <c r="C45" s="87">
        <v>32.150152606902438</v>
      </c>
      <c r="D45" s="87">
        <v>38.704978559645106</v>
      </c>
      <c r="E45" s="74">
        <v>-3.9560821870079437</v>
      </c>
      <c r="F45" s="87">
        <v>-7.4254207105634764</v>
      </c>
      <c r="G45" s="87">
        <v>10.707059654014026</v>
      </c>
      <c r="H45" s="87">
        <v>12.336146275590229</v>
      </c>
      <c r="I45" s="74">
        <v>19.152538367359462</v>
      </c>
      <c r="J45" s="87">
        <v>11.396930162862049</v>
      </c>
      <c r="K45" s="87">
        <v>33.419267603931708</v>
      </c>
      <c r="L45" s="87">
        <v>14.391843509828389</v>
      </c>
      <c r="M45" s="87">
        <v>17.838997132303255</v>
      </c>
      <c r="N45" s="87">
        <v>10.821866726371859</v>
      </c>
      <c r="O45" s="74">
        <v>14.462346942463894</v>
      </c>
      <c r="P45" s="87"/>
      <c r="Q45" s="75">
        <v>13.091427271405395</v>
      </c>
    </row>
    <row r="46" spans="1:17" x14ac:dyDescent="0.2">
      <c r="A46" s="76" t="s">
        <v>151</v>
      </c>
      <c r="B46" s="73">
        <v>34.454826474656954</v>
      </c>
      <c r="C46" s="87">
        <v>35.186793387009146</v>
      </c>
      <c r="D46" s="87">
        <v>33.185622143870809</v>
      </c>
      <c r="E46" s="74">
        <v>-5.0603114372590774</v>
      </c>
      <c r="F46" s="87">
        <v>-7.7662543566715048</v>
      </c>
      <c r="G46" s="87">
        <v>5.2155928501732882</v>
      </c>
      <c r="H46" s="87">
        <v>8.6421857953565429</v>
      </c>
      <c r="I46" s="74">
        <v>17.317607677072608</v>
      </c>
      <c r="J46" s="87">
        <v>9.8144955123070439</v>
      </c>
      <c r="K46" s="87">
        <v>27.913912391041002</v>
      </c>
      <c r="L46" s="87">
        <v>14.529766680954026</v>
      </c>
      <c r="M46" s="87">
        <v>18.054033002991048</v>
      </c>
      <c r="N46" s="87">
        <v>11.581065032021707</v>
      </c>
      <c r="O46" s="74">
        <v>13.131943735766127</v>
      </c>
      <c r="P46" s="87"/>
      <c r="Q46" s="75">
        <v>11.700730901850504</v>
      </c>
    </row>
    <row r="47" spans="1:17" x14ac:dyDescent="0.2">
      <c r="A47" s="76" t="s">
        <v>152</v>
      </c>
      <c r="B47" s="73">
        <v>54.175111285470656</v>
      </c>
      <c r="C47" s="87">
        <v>55.440269797319985</v>
      </c>
      <c r="D47" s="87">
        <v>50.786534946672056</v>
      </c>
      <c r="E47" s="74">
        <v>20.931443996820047</v>
      </c>
      <c r="F47" s="87">
        <v>18.579955415869541</v>
      </c>
      <c r="G47" s="87">
        <v>11.45432409956369</v>
      </c>
      <c r="H47" s="87">
        <v>39.383610325715644</v>
      </c>
      <c r="I47" s="74">
        <v>15.086066956417618</v>
      </c>
      <c r="J47" s="87">
        <v>15.107441942055647</v>
      </c>
      <c r="K47" s="87">
        <v>6.6608507105870602</v>
      </c>
      <c r="L47" s="87">
        <v>25.639760853780345</v>
      </c>
      <c r="M47" s="87">
        <v>5.540599517920624</v>
      </c>
      <c r="N47" s="87">
        <v>11.256638745688422</v>
      </c>
      <c r="O47" s="74">
        <v>18.079894731978158</v>
      </c>
      <c r="P47" s="87"/>
      <c r="Q47" s="75">
        <v>18.90578962053883</v>
      </c>
    </row>
    <row r="48" spans="1:17" x14ac:dyDescent="0.2">
      <c r="A48" s="76" t="s">
        <v>153</v>
      </c>
      <c r="B48" s="73">
        <v>55.723868297255649</v>
      </c>
      <c r="C48" s="87">
        <v>62.091743984496816</v>
      </c>
      <c r="D48" s="87">
        <v>32.26618931678307</v>
      </c>
      <c r="E48" s="74">
        <v>9.8778577507150835</v>
      </c>
      <c r="F48" s="87">
        <v>6.7616704688331666</v>
      </c>
      <c r="G48" s="87">
        <v>7.40156496252352</v>
      </c>
      <c r="H48" s="87">
        <v>28.379397460980162</v>
      </c>
      <c r="I48" s="74">
        <v>14.328606074283892</v>
      </c>
      <c r="J48" s="87">
        <v>15.255859647960932</v>
      </c>
      <c r="K48" s="87">
        <v>8.3171665972562252</v>
      </c>
      <c r="L48" s="87">
        <v>20.548748319929853</v>
      </c>
      <c r="M48" s="87">
        <v>11.175706585331223</v>
      </c>
      <c r="N48" s="87">
        <v>13.376498608462576</v>
      </c>
      <c r="O48" s="74">
        <v>16.269323890326611</v>
      </c>
      <c r="P48" s="87"/>
      <c r="Q48" s="75">
        <v>16.896039193987324</v>
      </c>
    </row>
    <row r="49" spans="1:17" x14ac:dyDescent="0.2">
      <c r="A49" s="76" t="s">
        <v>154</v>
      </c>
      <c r="B49" s="73">
        <v>21.277449599584266</v>
      </c>
      <c r="C49" s="87">
        <v>25.745223777426911</v>
      </c>
      <c r="D49" s="87">
        <v>6.2657444654696697</v>
      </c>
      <c r="E49" s="74">
        <v>7.1690151440922323</v>
      </c>
      <c r="F49" s="87">
        <v>4.1156738315341324</v>
      </c>
      <c r="G49" s="87">
        <v>5.7621899832103987</v>
      </c>
      <c r="H49" s="87">
        <v>27.01587632708754</v>
      </c>
      <c r="I49" s="74">
        <v>13.815125289275048</v>
      </c>
      <c r="J49" s="87">
        <v>13.416182641573823</v>
      </c>
      <c r="K49" s="87">
        <v>8.8142259250195867</v>
      </c>
      <c r="L49" s="87">
        <v>20.154989013529441</v>
      </c>
      <c r="M49" s="87">
        <v>9.5185333156089946</v>
      </c>
      <c r="N49" s="87">
        <v>13.252785297033377</v>
      </c>
      <c r="O49" s="74">
        <v>9.4273410223661376</v>
      </c>
      <c r="P49" s="87"/>
      <c r="Q49" s="75">
        <v>12.778249434699468</v>
      </c>
    </row>
    <row r="50" spans="1:17" x14ac:dyDescent="0.2">
      <c r="A50" s="76" t="s">
        <v>155</v>
      </c>
      <c r="B50" s="73">
        <v>14.205312174072981</v>
      </c>
      <c r="C50" s="87">
        <v>13.505810308719274</v>
      </c>
      <c r="D50" s="87">
        <v>15.436447790558889</v>
      </c>
      <c r="E50" s="74">
        <v>12.323957957107973</v>
      </c>
      <c r="F50" s="87">
        <v>11.523805774184897</v>
      </c>
      <c r="G50" s="87">
        <v>-6.90633924070434</v>
      </c>
      <c r="H50" s="87">
        <v>27.524824477879989</v>
      </c>
      <c r="I50" s="74">
        <v>13.797370930292944</v>
      </c>
      <c r="J50" s="87">
        <v>14.225134651072228</v>
      </c>
      <c r="K50" s="87">
        <v>7.430164530738792</v>
      </c>
      <c r="L50" s="87">
        <v>24.017231743415064</v>
      </c>
      <c r="M50" s="87">
        <v>-1.7917258955194773</v>
      </c>
      <c r="N50" s="87">
        <v>12.06739270329982</v>
      </c>
      <c r="O50" s="74">
        <v>11.483875896427918</v>
      </c>
      <c r="P50" s="87"/>
      <c r="Q50" s="75">
        <v>13.460938915346865</v>
      </c>
    </row>
    <row r="51" spans="1:17" x14ac:dyDescent="0.2">
      <c r="A51" s="76" t="s">
        <v>71</v>
      </c>
      <c r="B51" s="73">
        <v>18.386927050102241</v>
      </c>
      <c r="C51" s="87">
        <v>19.634659073279114</v>
      </c>
      <c r="D51" s="87">
        <v>14.94188415482626</v>
      </c>
      <c r="E51" s="74">
        <v>14.006290815202718</v>
      </c>
      <c r="F51" s="87">
        <v>7.3611086243389661</v>
      </c>
      <c r="G51" s="87">
        <v>11.935168259614738</v>
      </c>
      <c r="H51" s="87">
        <v>47.198706893722175</v>
      </c>
      <c r="I51" s="74">
        <v>8.435601980809821</v>
      </c>
      <c r="J51" s="87">
        <v>18.719529246329067</v>
      </c>
      <c r="K51" s="87">
        <v>3.4895662804102652</v>
      </c>
      <c r="L51" s="87">
        <v>6.3851846920975133</v>
      </c>
      <c r="M51" s="87">
        <v>-0.31129487799764161</v>
      </c>
      <c r="N51" s="87">
        <v>14.306511317613815</v>
      </c>
      <c r="O51" s="74">
        <v>10.883647894987972</v>
      </c>
      <c r="P51" s="87"/>
      <c r="Q51" s="75">
        <v>10.688775837370116</v>
      </c>
    </row>
    <row r="52" spans="1:17" x14ac:dyDescent="0.2">
      <c r="A52" s="76" t="s">
        <v>72</v>
      </c>
      <c r="B52" s="73">
        <v>40.243118626012475</v>
      </c>
      <c r="C52" s="87">
        <v>42.253170562094198</v>
      </c>
      <c r="D52" s="87">
        <v>31.168888382193749</v>
      </c>
      <c r="E52" s="74">
        <v>23.214181912067897</v>
      </c>
      <c r="F52" s="87">
        <v>15.584219823519737</v>
      </c>
      <c r="G52" s="87">
        <v>13.034688336921501</v>
      </c>
      <c r="H52" s="87">
        <v>62.895587086720973</v>
      </c>
      <c r="I52" s="74">
        <v>9.3718484345703015</v>
      </c>
      <c r="J52" s="87">
        <v>20.402941916182023</v>
      </c>
      <c r="K52" s="87">
        <v>5.5383491461578265</v>
      </c>
      <c r="L52" s="87">
        <v>4.7350337313688762</v>
      </c>
      <c r="M52" s="87">
        <v>6.7499684139654308</v>
      </c>
      <c r="N52" s="87">
        <v>17.329391866432221</v>
      </c>
      <c r="O52" s="74">
        <v>16.36722158324579</v>
      </c>
      <c r="P52" s="87"/>
      <c r="Q52" s="75">
        <v>16.542818491239231</v>
      </c>
    </row>
    <row r="53" spans="1:17" x14ac:dyDescent="0.2">
      <c r="A53" s="76" t="s">
        <v>73</v>
      </c>
      <c r="B53" s="73">
        <v>27.873117252725301</v>
      </c>
      <c r="C53" s="87">
        <v>25.820807764274679</v>
      </c>
      <c r="D53" s="87">
        <v>36.032924004836694</v>
      </c>
      <c r="E53" s="74">
        <v>24.754284465920744</v>
      </c>
      <c r="F53" s="87">
        <v>15.808975513765816</v>
      </c>
      <c r="G53" s="87">
        <v>15.967686937974825</v>
      </c>
      <c r="H53" s="87">
        <v>75.008512030052074</v>
      </c>
      <c r="I53" s="74">
        <v>7.0513469271380487</v>
      </c>
      <c r="J53" s="87">
        <v>16.901026860002773</v>
      </c>
      <c r="K53" s="87">
        <v>2.0149009464346919</v>
      </c>
      <c r="L53" s="87">
        <v>2.9952456395047711</v>
      </c>
      <c r="M53" s="87">
        <v>6.5355234232663904</v>
      </c>
      <c r="N53" s="87">
        <v>19.168157081582372</v>
      </c>
      <c r="O53" s="74">
        <v>13.920352786239064</v>
      </c>
      <c r="P53" s="87"/>
      <c r="Q53" s="75">
        <v>13.766819862486113</v>
      </c>
    </row>
    <row r="54" spans="1:17" x14ac:dyDescent="0.2">
      <c r="A54" s="76" t="s">
        <v>74</v>
      </c>
      <c r="B54" s="73">
        <v>6.6495668165235031</v>
      </c>
      <c r="C54" s="87">
        <v>-3.3743479238080876</v>
      </c>
      <c r="D54" s="87">
        <v>23.996772259878053</v>
      </c>
      <c r="E54" s="74">
        <v>15.045889108742031</v>
      </c>
      <c r="F54" s="87">
        <v>3.4107795727726362</v>
      </c>
      <c r="G54" s="87">
        <v>4.5172863577051103</v>
      </c>
      <c r="H54" s="87">
        <v>81.114196734645361</v>
      </c>
      <c r="I54" s="74">
        <v>7.0504921374946514</v>
      </c>
      <c r="J54" s="87">
        <v>14.275598237038489</v>
      </c>
      <c r="K54" s="87">
        <v>6.1625042852630871</v>
      </c>
      <c r="L54" s="87">
        <v>0.78470188449952671</v>
      </c>
      <c r="M54" s="87">
        <v>4.6820224886493218</v>
      </c>
      <c r="N54" s="87">
        <v>19.301203862444332</v>
      </c>
      <c r="O54" s="74">
        <v>9.5904434261799736</v>
      </c>
      <c r="P54" s="87"/>
      <c r="Q54" s="75">
        <v>8.9594478235564008</v>
      </c>
    </row>
    <row r="55" spans="1:17" x14ac:dyDescent="0.2">
      <c r="A55" s="76" t="s">
        <v>68</v>
      </c>
      <c r="B55" s="73">
        <v>5.0655042155168983</v>
      </c>
      <c r="C55" s="87">
        <v>5.1500947149460083</v>
      </c>
      <c r="D55" s="87">
        <v>4.8224105703762028</v>
      </c>
      <c r="E55" s="74">
        <v>7.2114253344766936</v>
      </c>
      <c r="F55" s="87">
        <v>2.1858955136992093</v>
      </c>
      <c r="G55" s="87">
        <v>52.349397171526071</v>
      </c>
      <c r="H55" s="87">
        <v>10.527440499733936</v>
      </c>
      <c r="I55" s="74">
        <v>9.5176645827438051</v>
      </c>
      <c r="J55" s="87">
        <v>10.708449398213205</v>
      </c>
      <c r="K55" s="87">
        <v>1.2353673810193162</v>
      </c>
      <c r="L55" s="87">
        <v>12.457430705589537</v>
      </c>
      <c r="M55" s="87">
        <v>19.106625768335611</v>
      </c>
      <c r="N55" s="87">
        <v>14.564439255004979</v>
      </c>
      <c r="O55" s="74">
        <v>10.088463675732404</v>
      </c>
      <c r="P55" s="87"/>
      <c r="Q55" s="75">
        <v>8.5179087542530993</v>
      </c>
    </row>
    <row r="56" spans="1:17" x14ac:dyDescent="0.2">
      <c r="A56" s="76" t="s">
        <v>69</v>
      </c>
      <c r="B56" s="73">
        <v>4.0015795849316884</v>
      </c>
      <c r="C56" s="87">
        <v>5.1319391043244105</v>
      </c>
      <c r="D56" s="87">
        <v>-1.5325615235023233</v>
      </c>
      <c r="E56" s="74">
        <v>-1.3309429383185498</v>
      </c>
      <c r="F56" s="87">
        <v>-9.1670016591306247</v>
      </c>
      <c r="G56" s="87">
        <v>55.398468889570175</v>
      </c>
      <c r="H56" s="87">
        <v>4.9549856388336639</v>
      </c>
      <c r="I56" s="74">
        <v>9.0781242319314099</v>
      </c>
      <c r="J56" s="87">
        <v>10.72426253406103</v>
      </c>
      <c r="K56" s="87">
        <v>-0.10978891045440517</v>
      </c>
      <c r="L56" s="87">
        <v>14.246325505983709</v>
      </c>
      <c r="M56" s="87">
        <v>21.926481437882693</v>
      </c>
      <c r="N56" s="87">
        <v>5.4274104303069626</v>
      </c>
      <c r="O56" s="74">
        <v>7.3102589222359766</v>
      </c>
      <c r="P56" s="87"/>
      <c r="Q56" s="75">
        <v>5.5999544618236401</v>
      </c>
    </row>
    <row r="57" spans="1:17" x14ac:dyDescent="0.2">
      <c r="A57" s="76" t="s">
        <v>70</v>
      </c>
      <c r="B57" s="73">
        <v>-15.68382197931895</v>
      </c>
      <c r="C57" s="87">
        <v>-19.393718830874391</v>
      </c>
      <c r="D57" s="87">
        <v>-2.0409032799298137</v>
      </c>
      <c r="E57" s="74">
        <v>-1.9018066298881622</v>
      </c>
      <c r="F57" s="87">
        <v>-7.9314841369253655</v>
      </c>
      <c r="G57" s="87">
        <v>66.288362730622026</v>
      </c>
      <c r="H57" s="87">
        <v>-6.4044938841047321</v>
      </c>
      <c r="I57" s="74">
        <v>5.3491516322939301</v>
      </c>
      <c r="J57" s="87">
        <v>5.3155050638214085</v>
      </c>
      <c r="K57" s="87">
        <v>-0.60227622300679107</v>
      </c>
      <c r="L57" s="87">
        <v>8.7072486805472611</v>
      </c>
      <c r="M57" s="87">
        <v>20.037578016208705</v>
      </c>
      <c r="N57" s="87">
        <v>0.9307758335667049</v>
      </c>
      <c r="O57" s="74">
        <v>2.5752018702745918</v>
      </c>
      <c r="P57" s="87"/>
      <c r="Q57" s="75">
        <v>0.81010210242767022</v>
      </c>
    </row>
    <row r="58" spans="1:17" x14ac:dyDescent="0.2">
      <c r="A58" s="76" t="s">
        <v>161</v>
      </c>
      <c r="B58" s="73">
        <v>-5.0544416320826171</v>
      </c>
      <c r="C58" s="87">
        <v>-9.9011864722448024</v>
      </c>
      <c r="D58" s="87">
        <v>1.4817439096515719</v>
      </c>
      <c r="E58" s="74">
        <v>-1.6624214661172692</v>
      </c>
      <c r="F58" s="87">
        <v>-2.8854612112470228</v>
      </c>
      <c r="G58" s="87">
        <v>75.942801708130119</v>
      </c>
      <c r="H58" s="87">
        <v>-15.506767277732584</v>
      </c>
      <c r="I58" s="74">
        <v>7.3521731232748673</v>
      </c>
      <c r="J58" s="87">
        <v>8.3941099129860817</v>
      </c>
      <c r="K58" s="87">
        <v>-2.2201936789055359</v>
      </c>
      <c r="L58" s="87">
        <v>14.423228954051922</v>
      </c>
      <c r="M58" s="87">
        <v>21.495619581605073</v>
      </c>
      <c r="N58" s="87">
        <v>1.1905181250923063</v>
      </c>
      <c r="O58" s="74">
        <v>5.0843626121721162</v>
      </c>
      <c r="P58" s="87"/>
      <c r="Q58" s="75">
        <v>4.3576181026003775</v>
      </c>
    </row>
    <row r="59" spans="1:17" x14ac:dyDescent="0.2">
      <c r="A59" s="76" t="s">
        <v>163</v>
      </c>
      <c r="B59" s="73">
        <v>-1.4157917910532938</v>
      </c>
      <c r="C59" s="87">
        <v>-1.8975702746742631</v>
      </c>
      <c r="D59" s="87">
        <v>-2.6943072263560425E-2</v>
      </c>
      <c r="E59" s="74">
        <v>3.5094672128419409</v>
      </c>
      <c r="F59" s="87">
        <v>-1.9570946406258938</v>
      </c>
      <c r="G59" s="87">
        <v>60.131385100242895</v>
      </c>
      <c r="H59" s="87">
        <v>-3.6521823406188787</v>
      </c>
      <c r="I59" s="74">
        <v>6.1149044145252098</v>
      </c>
      <c r="J59" s="87">
        <v>14.49980528190923</v>
      </c>
      <c r="K59" s="87">
        <v>-3.0762703174627899</v>
      </c>
      <c r="L59" s="87">
        <v>6.4322182443780092</v>
      </c>
      <c r="M59" s="87">
        <v>10.099627782803898</v>
      </c>
      <c r="N59" s="87">
        <v>3.6431820616975785</v>
      </c>
      <c r="O59" s="74">
        <v>6.4171748511512057</v>
      </c>
      <c r="P59" s="87"/>
      <c r="Q59" s="75">
        <v>4.8122824733189917</v>
      </c>
    </row>
    <row r="60" spans="1:17" x14ac:dyDescent="0.2">
      <c r="A60" s="76" t="s">
        <v>164</v>
      </c>
      <c r="B60" s="73">
        <v>8.8601356405334073</v>
      </c>
      <c r="C60" s="87">
        <v>7.5121564742388127</v>
      </c>
      <c r="D60" s="87">
        <v>15.906398604646505</v>
      </c>
      <c r="E60" s="74">
        <v>5.2449735034667553</v>
      </c>
      <c r="F60" s="87">
        <v>0.94356298856375864</v>
      </c>
      <c r="G60" s="87">
        <v>50.483805590457465</v>
      </c>
      <c r="H60" s="87">
        <v>-5.2062290807427249</v>
      </c>
      <c r="I60" s="74">
        <v>9.4842488001806231</v>
      </c>
      <c r="J60" s="87">
        <v>24.415305389482995</v>
      </c>
      <c r="K60" s="87">
        <v>0.11882973277109878</v>
      </c>
      <c r="L60" s="87">
        <v>6.072664443588196</v>
      </c>
      <c r="M60" s="87">
        <v>13.246350720722312</v>
      </c>
      <c r="N60" s="87">
        <v>5.8348618262422525</v>
      </c>
      <c r="O60" s="74">
        <v>10.700123903697973</v>
      </c>
      <c r="P60" s="87"/>
      <c r="Q60" s="75">
        <v>8.3518024546930931</v>
      </c>
    </row>
    <row r="61" spans="1:17" x14ac:dyDescent="0.2">
      <c r="A61" s="76" t="s">
        <v>165</v>
      </c>
      <c r="B61" s="73">
        <v>-10.060615082733367</v>
      </c>
      <c r="C61" s="87">
        <v>-20.068509999567262</v>
      </c>
      <c r="D61" s="87">
        <v>20.223319971208852</v>
      </c>
      <c r="E61" s="74">
        <v>1.8926157236059196</v>
      </c>
      <c r="F61" s="87">
        <v>0.541428813246147</v>
      </c>
      <c r="G61" s="87">
        <v>15.463803396586428</v>
      </c>
      <c r="H61" s="87">
        <v>-2.3982782082258529</v>
      </c>
      <c r="I61" s="74">
        <v>8.9722242213236179</v>
      </c>
      <c r="J61" s="87">
        <v>20.11476374339788</v>
      </c>
      <c r="K61" s="87">
        <v>0.86561892140307006</v>
      </c>
      <c r="L61" s="87">
        <v>7.2242165937872791</v>
      </c>
      <c r="M61" s="87">
        <v>13.390421295538532</v>
      </c>
      <c r="N61" s="87">
        <v>6.0028018687178104</v>
      </c>
      <c r="O61" s="74">
        <v>7.4473464544813668</v>
      </c>
      <c r="P61" s="87"/>
      <c r="Q61" s="75">
        <v>5.1465570036013863</v>
      </c>
    </row>
    <row r="62" spans="1:17" x14ac:dyDescent="0.2">
      <c r="A62" s="76" t="s">
        <v>166</v>
      </c>
      <c r="B62" s="73">
        <v>-8.1459447126093902</v>
      </c>
      <c r="C62" s="87">
        <v>-39.606702556060078</v>
      </c>
      <c r="D62" s="87">
        <v>29.522227346407306</v>
      </c>
      <c r="E62" s="74">
        <v>-4.3561657202515818</v>
      </c>
      <c r="F62" s="87">
        <v>-7.4124228354731203</v>
      </c>
      <c r="G62" s="87">
        <v>19.653999540501157</v>
      </c>
      <c r="H62" s="87">
        <v>-4.9930235886416989</v>
      </c>
      <c r="I62" s="74">
        <v>11.079791386518515</v>
      </c>
      <c r="J62" s="87">
        <v>26.156599516031932</v>
      </c>
      <c r="K62" s="87">
        <v>3.9621457627566006</v>
      </c>
      <c r="L62" s="87">
        <v>5.5672404710513321</v>
      </c>
      <c r="M62" s="87">
        <v>16.602308944657263</v>
      </c>
      <c r="N62" s="87">
        <v>3.647982081566683</v>
      </c>
      <c r="O62" s="74">
        <v>9.7109838121542982</v>
      </c>
      <c r="P62" s="87"/>
      <c r="Q62" s="75">
        <v>6.3894242427988717</v>
      </c>
    </row>
    <row r="63" spans="1:17" x14ac:dyDescent="0.2">
      <c r="A63" s="76" t="s">
        <v>170</v>
      </c>
      <c r="B63" s="73">
        <v>5.4927167884065033</v>
      </c>
      <c r="C63" s="87">
        <v>-3.8544790106240123</v>
      </c>
      <c r="D63" s="87">
        <v>31.934191550619524</v>
      </c>
      <c r="E63" s="74">
        <v>-2.03220793708073</v>
      </c>
      <c r="F63" s="87">
        <v>-6.1685895322285083</v>
      </c>
      <c r="G63" s="87">
        <v>12.438835543149898</v>
      </c>
      <c r="H63" s="87">
        <v>1.1143587107809549</v>
      </c>
      <c r="I63" s="74">
        <v>8.447251669717236</v>
      </c>
      <c r="J63" s="87">
        <v>7.5141344285662628</v>
      </c>
      <c r="K63" s="87">
        <v>15.016427084283061</v>
      </c>
      <c r="L63" s="87">
        <v>5.3281837517043904</v>
      </c>
      <c r="M63" s="87">
        <v>11.404424393719266</v>
      </c>
      <c r="N63" s="87">
        <v>3.9816702141822016</v>
      </c>
      <c r="O63" s="74">
        <v>4.8738136197220356</v>
      </c>
      <c r="P63" s="87"/>
      <c r="Q63" s="75">
        <v>5.3861180273704488</v>
      </c>
    </row>
    <row r="64" spans="1:17" x14ac:dyDescent="0.2">
      <c r="A64" s="76" t="s">
        <v>171</v>
      </c>
      <c r="B64" s="73">
        <v>-0.58553607927588291</v>
      </c>
      <c r="C64" s="87">
        <v>-1.7992701079852114</v>
      </c>
      <c r="D64" s="87">
        <v>5.2995030691675566</v>
      </c>
      <c r="E64" s="74">
        <v>5.0406878456633235</v>
      </c>
      <c r="F64" s="87">
        <v>-6.7041443079283667</v>
      </c>
      <c r="G64" s="87">
        <v>43.676513711297197</v>
      </c>
      <c r="H64" s="87">
        <v>9.5437556105664711</v>
      </c>
      <c r="I64" s="74">
        <v>8.6789167373677021</v>
      </c>
      <c r="J64" s="87">
        <v>7.417280605295189</v>
      </c>
      <c r="K64" s="87">
        <v>13.731104870220776</v>
      </c>
      <c r="L64" s="87">
        <v>6.6212287772849443</v>
      </c>
      <c r="M64" s="87">
        <v>9.3591832516884068</v>
      </c>
      <c r="N64" s="87">
        <v>4.6723616232272862</v>
      </c>
      <c r="O64" s="74">
        <v>3.9123965039321908</v>
      </c>
      <c r="P64" s="87"/>
      <c r="Q64" s="75">
        <v>6.4790535629277501</v>
      </c>
    </row>
    <row r="65" spans="1:17" x14ac:dyDescent="0.2">
      <c r="A65" s="76" t="s">
        <v>173</v>
      </c>
      <c r="B65" s="73">
        <v>33.649525115945011</v>
      </c>
      <c r="C65" s="87">
        <v>45.809192550439576</v>
      </c>
      <c r="D65" s="87">
        <v>9.1859199599358465</v>
      </c>
      <c r="E65" s="74">
        <v>4.3704148356025501</v>
      </c>
      <c r="F65" s="87">
        <v>-3.7537697995821908</v>
      </c>
      <c r="G65" s="87">
        <v>35.657267601599166</v>
      </c>
      <c r="H65" s="87">
        <v>8.154485337872142</v>
      </c>
      <c r="I65" s="74">
        <v>10.372526488135248</v>
      </c>
      <c r="J65" s="87">
        <v>11.187854421995752</v>
      </c>
      <c r="K65" s="87">
        <v>14.503586589178186</v>
      </c>
      <c r="L65" s="87">
        <v>6.7997531538855061</v>
      </c>
      <c r="M65" s="87">
        <v>13.101946005042322</v>
      </c>
      <c r="N65" s="87">
        <v>5.6921043516474619</v>
      </c>
      <c r="O65" s="74">
        <v>9.0368823409491998</v>
      </c>
      <c r="P65" s="87"/>
      <c r="Q65" s="75">
        <v>10.790908085409235</v>
      </c>
    </row>
    <row r="66" spans="1:17" x14ac:dyDescent="0.2">
      <c r="A66" s="76" t="s">
        <v>174</v>
      </c>
      <c r="B66" s="73">
        <v>39.610382610222473</v>
      </c>
      <c r="C66" s="87">
        <v>93.219960568647394</v>
      </c>
      <c r="D66" s="87">
        <v>9.6813835836143429</v>
      </c>
      <c r="E66" s="74">
        <v>3.4799263853747187</v>
      </c>
      <c r="F66" s="87">
        <v>-6.4272838486413892</v>
      </c>
      <c r="G66" s="87">
        <v>32.741308900936303</v>
      </c>
      <c r="H66" s="87">
        <v>19.844547887699342</v>
      </c>
      <c r="I66" s="74">
        <v>9.4740494458385704</v>
      </c>
      <c r="J66" s="87">
        <v>11.109579759906604</v>
      </c>
      <c r="K66" s="87">
        <v>7.735978203674863</v>
      </c>
      <c r="L66" s="87">
        <v>6.6531436388076628</v>
      </c>
      <c r="M66" s="87">
        <v>22.186988837117642</v>
      </c>
      <c r="N66" s="87">
        <v>9.2147954562040759</v>
      </c>
      <c r="O66" s="74">
        <v>7.2095539034399261</v>
      </c>
      <c r="P66" s="87"/>
      <c r="Q66" s="75">
        <v>9.5041431635653986</v>
      </c>
    </row>
    <row r="67" spans="1:17" x14ac:dyDescent="0.2">
      <c r="A67" s="76" t="s">
        <v>175</v>
      </c>
      <c r="B67" s="73">
        <v>-8.0558768475733267</v>
      </c>
      <c r="C67" s="87">
        <v>-12.337274944412144</v>
      </c>
      <c r="D67" s="87">
        <v>0.77007680595751393</v>
      </c>
      <c r="E67" s="74">
        <v>10.696353519215677</v>
      </c>
      <c r="F67" s="87">
        <v>3.9571313830858683</v>
      </c>
      <c r="G67" s="87">
        <v>32.992135450265792</v>
      </c>
      <c r="H67" s="87">
        <v>13.307759261150979</v>
      </c>
      <c r="I67" s="74">
        <v>8.5524196850699248</v>
      </c>
      <c r="J67" s="87">
        <v>7.2275112017064274</v>
      </c>
      <c r="K67" s="87">
        <v>16.955651530124776</v>
      </c>
      <c r="L67" s="87">
        <v>3.279140423320511</v>
      </c>
      <c r="M67" s="87">
        <v>11.079126853769122</v>
      </c>
      <c r="N67" s="87">
        <v>8.7956551862218824</v>
      </c>
      <c r="O67" s="74">
        <v>9.3315854091596435</v>
      </c>
      <c r="P67" s="87"/>
      <c r="Q67" s="75">
        <v>7.8756825454294672</v>
      </c>
    </row>
    <row r="68" spans="1:17" x14ac:dyDescent="0.2">
      <c r="A68" s="76" t="s">
        <v>176</v>
      </c>
      <c r="B68" s="73">
        <v>6.1837432356738473</v>
      </c>
      <c r="C68" s="87">
        <v>7.5780338598811756</v>
      </c>
      <c r="D68" s="87">
        <v>-0.12100181128907297</v>
      </c>
      <c r="E68" s="74">
        <v>9.2761087485765916</v>
      </c>
      <c r="F68" s="87">
        <v>1.1369515551854015</v>
      </c>
      <c r="G68" s="87">
        <v>29.013616752288595</v>
      </c>
      <c r="H68" s="87">
        <v>9.5004513320113055</v>
      </c>
      <c r="I68" s="74">
        <v>7.8444523081926887</v>
      </c>
      <c r="J68" s="87">
        <v>6.0499623293399045</v>
      </c>
      <c r="K68" s="87">
        <v>13.759496365107122</v>
      </c>
      <c r="L68" s="87">
        <v>5.0381431497317362</v>
      </c>
      <c r="M68" s="87">
        <v>5.3762611666137241</v>
      </c>
      <c r="N68" s="87">
        <v>9.089434704019169</v>
      </c>
      <c r="O68" s="74">
        <v>11.242725069888188</v>
      </c>
      <c r="P68" s="87"/>
      <c r="Q68" s="75">
        <v>7.9594220856867599</v>
      </c>
    </row>
    <row r="69" spans="1:17" x14ac:dyDescent="0.2">
      <c r="A69" s="76" t="s">
        <v>177</v>
      </c>
      <c r="B69" s="73">
        <v>-15.100661563482928</v>
      </c>
      <c r="C69" s="87">
        <v>-19.095081112331929</v>
      </c>
      <c r="D69" s="87">
        <v>-4.368907606213563</v>
      </c>
      <c r="E69" s="74">
        <v>4.1498797421763047</v>
      </c>
      <c r="F69" s="87">
        <v>-3.0313963042400172</v>
      </c>
      <c r="G69" s="87">
        <v>25.961849039535284</v>
      </c>
      <c r="H69" s="87">
        <v>5.0284770554471478</v>
      </c>
      <c r="I69" s="74">
        <v>8.0287928247465903</v>
      </c>
      <c r="J69" s="87">
        <v>5.8370957048452148</v>
      </c>
      <c r="K69" s="87">
        <v>12.968386236171577</v>
      </c>
      <c r="L69" s="87">
        <v>6.1748588056704747</v>
      </c>
      <c r="M69" s="87">
        <v>5.5487195417048625</v>
      </c>
      <c r="N69" s="87">
        <v>9.1276885108303265</v>
      </c>
      <c r="O69" s="74">
        <v>6.6685582856954184</v>
      </c>
      <c r="P69" s="87"/>
      <c r="Q69" s="75">
        <v>4.6779405933218543</v>
      </c>
    </row>
    <row r="70" spans="1:17" x14ac:dyDescent="0.2">
      <c r="A70" s="76" t="s">
        <v>208</v>
      </c>
      <c r="B70" s="73">
        <v>-17.637878874766511</v>
      </c>
      <c r="C70" s="87">
        <v>-20.114512358282958</v>
      </c>
      <c r="D70" s="87">
        <v>-15.202140642893641</v>
      </c>
      <c r="E70" s="74">
        <v>4.3935852292596795</v>
      </c>
      <c r="F70" s="87">
        <v>-2.9874811158238965</v>
      </c>
      <c r="G70" s="87">
        <v>32.215377393823594</v>
      </c>
      <c r="H70" s="87">
        <v>5.7262603067683999</v>
      </c>
      <c r="I70" s="74">
        <v>7.308491216352647</v>
      </c>
      <c r="J70" s="87">
        <v>3.9608678412811336</v>
      </c>
      <c r="K70" s="87">
        <v>11.432946614896844</v>
      </c>
      <c r="L70" s="87">
        <v>8.578478328534775</v>
      </c>
      <c r="M70" s="87">
        <v>1.6068430212687719</v>
      </c>
      <c r="N70" s="87">
        <v>7.4002737519023851</v>
      </c>
      <c r="O70" s="74">
        <v>7.11967927414989</v>
      </c>
      <c r="P70" s="87"/>
      <c r="Q70" s="75">
        <v>5.3142054706794006</v>
      </c>
    </row>
    <row r="71" spans="1:17" x14ac:dyDescent="0.2">
      <c r="A71" s="76" t="s">
        <v>209</v>
      </c>
      <c r="B71" s="73">
        <v>9.3861856027278918</v>
      </c>
      <c r="C71" s="87">
        <v>9.6238055369425002</v>
      </c>
      <c r="D71" s="87">
        <v>8.9600554364826035</v>
      </c>
      <c r="E71" s="74">
        <v>0.26125447611805919</v>
      </c>
      <c r="F71" s="87">
        <v>-6.4552366191512212</v>
      </c>
      <c r="G71" s="87">
        <v>10.42464097247402</v>
      </c>
      <c r="H71" s="87">
        <v>9.5751113126907352</v>
      </c>
      <c r="I71" s="74">
        <v>9.8421485239691417</v>
      </c>
      <c r="J71" s="87">
        <v>11.599694597935274</v>
      </c>
      <c r="K71" s="87">
        <v>13.801100267208563</v>
      </c>
      <c r="L71" s="87">
        <v>6.6345977699024266</v>
      </c>
      <c r="M71" s="87">
        <v>5.0148423583583828</v>
      </c>
      <c r="N71" s="87">
        <v>8.6309226190030373</v>
      </c>
      <c r="O71" s="74"/>
      <c r="P71" s="87"/>
      <c r="Q71" s="75">
        <v>7.3327134462099668</v>
      </c>
    </row>
    <row r="72" spans="1:17" x14ac:dyDescent="0.2">
      <c r="A72" s="76" t="s">
        <v>210</v>
      </c>
      <c r="B72" s="73">
        <v>8.3776631241641777</v>
      </c>
      <c r="C72" s="87">
        <v>10.604527791551286</v>
      </c>
      <c r="D72" s="87">
        <v>-2.4680339893628975</v>
      </c>
      <c r="E72" s="74">
        <v>7.8832047901902582</v>
      </c>
      <c r="F72" s="87">
        <v>2.9985142023852789</v>
      </c>
      <c r="G72" s="87">
        <v>10.934559265291847</v>
      </c>
      <c r="H72" s="87">
        <v>15.608948621119826</v>
      </c>
      <c r="I72" s="74">
        <v>8.389732615394891</v>
      </c>
      <c r="J72" s="87">
        <v>8.4180451481342047</v>
      </c>
      <c r="K72" s="87">
        <v>10.049274065472629</v>
      </c>
      <c r="L72" s="87">
        <v>8.3060134240870962</v>
      </c>
      <c r="M72" s="87">
        <v>1.2122090351611521</v>
      </c>
      <c r="N72" s="87">
        <v>10.244523377794897</v>
      </c>
      <c r="O72" s="74"/>
      <c r="P72" s="87"/>
      <c r="Q72" s="75">
        <v>8.2672415802027341</v>
      </c>
    </row>
    <row r="73" spans="1:17" x14ac:dyDescent="0.2">
      <c r="A73" s="76" t="s">
        <v>211</v>
      </c>
      <c r="B73" s="73">
        <v>-2.3003068782390184</v>
      </c>
      <c r="C73" s="87">
        <v>-6.7135926458229482</v>
      </c>
      <c r="D73" s="87">
        <v>7.7309392952313853</v>
      </c>
      <c r="E73" s="74">
        <v>13.078314928448743</v>
      </c>
      <c r="F73" s="87">
        <v>10.202337814389258</v>
      </c>
      <c r="G73" s="87">
        <v>10.338043717742032</v>
      </c>
      <c r="H73" s="87">
        <v>24.27364272752861</v>
      </c>
      <c r="I73" s="74">
        <v>8.5461368896888867</v>
      </c>
      <c r="J73" s="87">
        <v>11.098732331958217</v>
      </c>
      <c r="K73" s="87">
        <v>12.339920166004875</v>
      </c>
      <c r="L73" s="87">
        <v>4.4687887910683699</v>
      </c>
      <c r="M73" s="87">
        <v>0.52695266659496864</v>
      </c>
      <c r="N73" s="87">
        <v>11.45704204391769</v>
      </c>
      <c r="O73" s="74"/>
      <c r="P73" s="87"/>
      <c r="Q73" s="75">
        <v>8.7524107112139049</v>
      </c>
    </row>
    <row r="74" spans="1:17" x14ac:dyDescent="0.2">
      <c r="A74" s="76" t="s">
        <v>212</v>
      </c>
      <c r="B74" s="73">
        <v>-2.5377141993651176</v>
      </c>
      <c r="C74" s="87">
        <v>-20.20851099419037</v>
      </c>
      <c r="D74" s="87">
        <v>13.834522209297969</v>
      </c>
      <c r="E74" s="74">
        <v>19.905751489752557</v>
      </c>
      <c r="F74" s="87">
        <v>21.503802749035035</v>
      </c>
      <c r="G74" s="87">
        <v>9.9521919454482877</v>
      </c>
      <c r="H74" s="87">
        <v>24.189915005632994</v>
      </c>
      <c r="I74" s="74">
        <v>6.2223993653076191</v>
      </c>
      <c r="J74" s="87">
        <v>6.4574094510236035</v>
      </c>
      <c r="K74" s="87">
        <v>13.271353459770745</v>
      </c>
      <c r="L74" s="87">
        <v>0.3784379371340123</v>
      </c>
      <c r="M74" s="87">
        <v>0.58461384652943471</v>
      </c>
      <c r="N74" s="87">
        <v>11.580209992451236</v>
      </c>
      <c r="O74" s="74"/>
      <c r="P74" s="87"/>
      <c r="Q74" s="75">
        <v>8.6083862424928643</v>
      </c>
    </row>
    <row r="75" spans="1:17" x14ac:dyDescent="0.2">
      <c r="A75" s="76" t="s">
        <v>213</v>
      </c>
      <c r="B75" s="73">
        <v>9.1326056894752465</v>
      </c>
      <c r="C75" s="87">
        <v>12.396451068127709</v>
      </c>
      <c r="D75" s="87">
        <v>3.2438092344192864</v>
      </c>
      <c r="E75" s="74">
        <v>18.247565121305488</v>
      </c>
      <c r="F75" s="87">
        <v>19.894337330062349</v>
      </c>
      <c r="G75" s="87">
        <v>10.329221143682455</v>
      </c>
      <c r="H75" s="87">
        <v>21.923086493424417</v>
      </c>
      <c r="I75" s="74">
        <v>8.8432732272760077</v>
      </c>
      <c r="J75" s="87">
        <v>10.23902014517636</v>
      </c>
      <c r="K75" s="87">
        <v>9.2051969008923482</v>
      </c>
      <c r="L75" s="87">
        <v>7.4756036081669395</v>
      </c>
      <c r="M75" s="87">
        <v>5.9970463784729446</v>
      </c>
      <c r="N75" s="87">
        <v>11.364025587038782</v>
      </c>
      <c r="O75" s="74"/>
      <c r="P75" s="87"/>
      <c r="Q75" s="75">
        <v>11.136470129892032</v>
      </c>
    </row>
    <row r="76" spans="1:17" x14ac:dyDescent="0.2">
      <c r="A76" s="76" t="s">
        <v>214</v>
      </c>
      <c r="B76" s="73">
        <v>5.211158033634038</v>
      </c>
      <c r="C76" s="87">
        <v>6.7970366430890241</v>
      </c>
      <c r="D76" s="87">
        <v>-3.5479425966576836</v>
      </c>
      <c r="E76" s="74">
        <v>13.562982155298398</v>
      </c>
      <c r="F76" s="87">
        <v>17.581026128343723</v>
      </c>
      <c r="G76" s="87">
        <v>9.2075009641516949</v>
      </c>
      <c r="H76" s="87">
        <v>10.270340888640799</v>
      </c>
      <c r="I76" s="74">
        <v>5.7089376028351433</v>
      </c>
      <c r="J76" s="87">
        <v>7.6454160823342523</v>
      </c>
      <c r="K76" s="87">
        <v>10.719089280356481</v>
      </c>
      <c r="L76" s="87">
        <v>-1.1207175375477412</v>
      </c>
      <c r="M76" s="87">
        <v>5.6527240954179927</v>
      </c>
      <c r="N76" s="87">
        <v>9.8117581481845164</v>
      </c>
      <c r="O76" s="74"/>
      <c r="P76" s="87"/>
      <c r="Q76" s="75">
        <v>7.51121762986135</v>
      </c>
    </row>
    <row r="77" spans="1:17" x14ac:dyDescent="0.2">
      <c r="A77" s="76" t="s">
        <v>215</v>
      </c>
      <c r="B77" s="73">
        <v>18.193923627495259</v>
      </c>
      <c r="C77" s="87">
        <v>32.118775339030996</v>
      </c>
      <c r="D77" s="87">
        <v>-9.2130662361577631</v>
      </c>
      <c r="E77" s="74">
        <v>8.5727991905077072</v>
      </c>
      <c r="F77" s="87">
        <v>13.570934956831863</v>
      </c>
      <c r="G77" s="87">
        <v>5.3443335132779417</v>
      </c>
      <c r="H77" s="87">
        <v>-0.53817880484451996</v>
      </c>
      <c r="I77" s="74">
        <v>6.6138796595401352</v>
      </c>
      <c r="J77" s="87">
        <v>4.3445223533919375</v>
      </c>
      <c r="K77" s="87">
        <v>9.398565263334655</v>
      </c>
      <c r="L77" s="87">
        <v>6.4096992454633837</v>
      </c>
      <c r="M77" s="87">
        <v>3.3810702536607895</v>
      </c>
      <c r="N77" s="87">
        <v>8.2665436125792464</v>
      </c>
      <c r="O77" s="74"/>
      <c r="P77" s="87"/>
      <c r="Q77" s="75">
        <v>7.9875661563891214</v>
      </c>
    </row>
    <row r="78" spans="1:17" x14ac:dyDescent="0.2">
      <c r="A78" s="76" t="s">
        <v>216</v>
      </c>
      <c r="B78" s="198">
        <v>1.0603145427665943</v>
      </c>
      <c r="C78" s="87">
        <v>14.895674851866477</v>
      </c>
      <c r="D78" s="87">
        <v>-7.9248271187346839</v>
      </c>
      <c r="E78" s="74">
        <v>5.7588833523946326</v>
      </c>
      <c r="F78" s="87">
        <v>9.5872418207950254</v>
      </c>
      <c r="G78" s="87">
        <v>6.0069742808510611</v>
      </c>
      <c r="H78" s="87">
        <v>-3.5578147359329826</v>
      </c>
      <c r="I78" s="74">
        <v>6.235087519279034</v>
      </c>
      <c r="J78" s="87">
        <v>3.1367086953670977</v>
      </c>
      <c r="K78" s="87">
        <v>9.6866928611907905</v>
      </c>
      <c r="L78" s="87">
        <v>6.8368722576017058</v>
      </c>
      <c r="M78" s="87">
        <v>2.2611003668391434</v>
      </c>
      <c r="N78" s="87">
        <v>6.7221884260185494</v>
      </c>
      <c r="O78" s="74"/>
      <c r="P78" s="87"/>
      <c r="Q78" s="75">
        <v>5.9249932823496128</v>
      </c>
    </row>
    <row r="79" spans="1:17" x14ac:dyDescent="0.2">
      <c r="A79" s="76" t="s">
        <v>217</v>
      </c>
      <c r="B79" s="198">
        <v>15.21572105456899</v>
      </c>
      <c r="C79" s="87">
        <v>28.067916996944625</v>
      </c>
      <c r="D79" s="87">
        <v>-10.028552864353705</v>
      </c>
      <c r="E79" s="74">
        <v>-2.4535702153334866</v>
      </c>
      <c r="F79" s="87">
        <v>-4.9746798737718674</v>
      </c>
      <c r="G79" s="87">
        <v>3.933306268563399</v>
      </c>
      <c r="H79" s="87">
        <v>-2.0384916819826673</v>
      </c>
      <c r="I79" s="74">
        <v>5.2312127000593085</v>
      </c>
      <c r="J79" s="87">
        <v>3.9532506813569257</v>
      </c>
      <c r="K79" s="87">
        <v>6.8161946470700023</v>
      </c>
      <c r="L79" s="87">
        <v>4.5183526458318575</v>
      </c>
      <c r="M79" s="87">
        <v>7.8546112411240419</v>
      </c>
      <c r="N79" s="87">
        <v>4.9020613270433557</v>
      </c>
      <c r="O79" s="74">
        <v>7.11967927414989</v>
      </c>
      <c r="P79" s="87"/>
      <c r="Q79" s="75">
        <v>3.8778697479365012</v>
      </c>
    </row>
    <row r="80" spans="1:17" x14ac:dyDescent="0.2">
      <c r="A80" s="76" t="s">
        <v>218</v>
      </c>
      <c r="B80" s="198">
        <v>-2.5423983349821397</v>
      </c>
      <c r="C80" s="87">
        <v>-2.7053877333598586</v>
      </c>
      <c r="D80" s="87">
        <v>-1.5456244813109559</v>
      </c>
      <c r="E80" s="74">
        <v>-3.8526929807015762</v>
      </c>
      <c r="F80" s="87">
        <v>-8.0006567147174366</v>
      </c>
      <c r="G80" s="87">
        <v>1.0142398170903583E-2</v>
      </c>
      <c r="H80" s="87">
        <v>0.90520763121988801</v>
      </c>
      <c r="I80" s="74">
        <v>5.2312888550350323</v>
      </c>
      <c r="J80" s="87">
        <v>6.2897495706644904</v>
      </c>
      <c r="K80" s="87">
        <v>3.5659675873713668</v>
      </c>
      <c r="L80" s="87">
        <v>6.8310052617667667</v>
      </c>
      <c r="M80" s="87">
        <v>2.8252582584459001</v>
      </c>
      <c r="N80" s="87">
        <v>3.5504162818013727</v>
      </c>
      <c r="O80" s="74"/>
      <c r="P80" s="87"/>
      <c r="Q80" s="75">
        <v>1.9451203887241204</v>
      </c>
    </row>
    <row r="81" spans="1:17" x14ac:dyDescent="0.2">
      <c r="A81" s="76" t="s">
        <v>219</v>
      </c>
      <c r="B81" s="198">
        <v>-14.482548166417599</v>
      </c>
      <c r="C81" s="87">
        <v>-15.951220776081342</v>
      </c>
      <c r="D81" s="87">
        <v>-10.275892673983481</v>
      </c>
      <c r="E81" s="74">
        <v>-3.3115858872046648</v>
      </c>
      <c r="F81" s="87">
        <v>-5.8162739141273292</v>
      </c>
      <c r="G81" s="87">
        <v>1.0164823074957703</v>
      </c>
      <c r="H81" s="87">
        <v>-0.8888022410966232</v>
      </c>
      <c r="I81" s="74">
        <v>4.7988572879042231</v>
      </c>
      <c r="J81" s="87">
        <v>6.0726054250163646</v>
      </c>
      <c r="K81" s="87">
        <v>1.699359007628173</v>
      </c>
      <c r="L81" s="87">
        <v>6.2908927049881953</v>
      </c>
      <c r="M81" s="87">
        <v>5.8015656888804035</v>
      </c>
      <c r="N81" s="87">
        <v>5.6551471611903343</v>
      </c>
      <c r="O81" s="74"/>
      <c r="P81" s="87"/>
      <c r="Q81" s="75">
        <v>1.1219551947611204</v>
      </c>
    </row>
    <row r="82" spans="1:17" x14ac:dyDescent="0.2">
      <c r="A82" s="76" t="s">
        <v>220</v>
      </c>
      <c r="B82" s="198">
        <v>9.6614033013146958</v>
      </c>
      <c r="C82" s="87">
        <v>27.673723908448927</v>
      </c>
      <c r="D82" s="87">
        <v>-4.935652249319884</v>
      </c>
      <c r="E82" s="74">
        <v>-6.8483217037520676</v>
      </c>
      <c r="F82" s="87">
        <v>-12.148318427871878</v>
      </c>
      <c r="G82" s="87">
        <v>2.2511617447294094</v>
      </c>
      <c r="H82" s="87">
        <v>0.24443394159520521</v>
      </c>
      <c r="I82" s="74">
        <v>4.4327440683508845</v>
      </c>
      <c r="J82" s="87">
        <v>6.4358987709441458</v>
      </c>
      <c r="K82" s="87">
        <v>3.4646217666134564</v>
      </c>
      <c r="L82" s="87">
        <v>2.6635829633628076</v>
      </c>
      <c r="M82" s="87">
        <v>6.4259717676469412</v>
      </c>
      <c r="N82" s="87">
        <v>6.1364968328217566</v>
      </c>
      <c r="O82" s="74"/>
      <c r="P82" s="87"/>
      <c r="Q82" s="75">
        <v>2.1116248186856201</v>
      </c>
    </row>
    <row r="83" spans="1:17" x14ac:dyDescent="0.2">
      <c r="A83" s="76" t="s">
        <v>221</v>
      </c>
      <c r="B83" s="198">
        <v>21.620362532975879</v>
      </c>
      <c r="C83" s="196">
        <v>31.609495473802866</v>
      </c>
      <c r="D83" s="196">
        <v>-6.3082254271874429</v>
      </c>
      <c r="E83" s="197">
        <v>-0.27066907038000276</v>
      </c>
      <c r="F83" s="196">
        <v>-1.2765690288175426</v>
      </c>
      <c r="G83" s="196">
        <v>2.1238945345927354</v>
      </c>
      <c r="H83" s="196">
        <v>-0.17015855648971379</v>
      </c>
      <c r="I83" s="197">
        <v>5.3019335567387023</v>
      </c>
      <c r="J83" s="196">
        <v>8.5335133163685857</v>
      </c>
      <c r="K83" s="196">
        <v>2.6516486930367078</v>
      </c>
      <c r="L83" s="196">
        <v>4.4041926042265134</v>
      </c>
      <c r="M83" s="196">
        <v>4.3759030987469814</v>
      </c>
      <c r="N83" s="196">
        <v>8.456744929640557</v>
      </c>
      <c r="O83" s="196">
        <v>1.5756490504831819</v>
      </c>
      <c r="P83" s="196"/>
      <c r="Q83" s="75">
        <v>5.0871229561881259</v>
      </c>
    </row>
    <row r="84" spans="1:17" ht="39" thickBot="1" x14ac:dyDescent="0.25">
      <c r="A84" s="88" t="s">
        <v>18</v>
      </c>
      <c r="B84" s="89">
        <f>AVERAGE(B3:B83)</f>
        <v>9.1836429842351404</v>
      </c>
      <c r="C84" s="90">
        <f t="shared" ref="C84:P84" si="0">AVERAGE(C3:C83)</f>
        <v>9.1475638608802896</v>
      </c>
      <c r="D84" s="90">
        <f t="shared" si="0"/>
        <v>12.133940762687804</v>
      </c>
      <c r="E84" s="90">
        <f t="shared" si="0"/>
        <v>7.8685809612641098</v>
      </c>
      <c r="F84" s="90">
        <f t="shared" si="0"/>
        <v>6.2357668490170717</v>
      </c>
      <c r="G84" s="90">
        <f t="shared" si="0"/>
        <v>11.786525475194852</v>
      </c>
      <c r="H84" s="90">
        <f t="shared" si="0"/>
        <v>12.997110704678459</v>
      </c>
      <c r="I84" s="90">
        <f t="shared" si="0"/>
        <v>11.330215910646567</v>
      </c>
      <c r="J84" s="90">
        <f t="shared" si="0"/>
        <v>11.616805839390786</v>
      </c>
      <c r="K84" s="90">
        <f t="shared" si="0"/>
        <v>12.027491958328689</v>
      </c>
      <c r="L84" s="90">
        <f t="shared" si="0"/>
        <v>11.303680804457997</v>
      </c>
      <c r="M84" s="90">
        <f t="shared" si="0"/>
        <v>11.453055599727689</v>
      </c>
      <c r="N84" s="90">
        <f t="shared" si="0"/>
        <v>9.6230766724189269</v>
      </c>
      <c r="O84" s="90">
        <f t="shared" si="0"/>
        <v>10.587849265903413</v>
      </c>
      <c r="P84" s="90" t="e">
        <f t="shared" si="0"/>
        <v>#DIV/0!</v>
      </c>
      <c r="Q84" s="91">
        <f>AVERAGE(Q3:Q83)</f>
        <v>9.9958697434307435</v>
      </c>
    </row>
  </sheetData>
  <mergeCells count="1">
    <mergeCell ref="A1:Q1"/>
  </mergeCells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8"/>
  <sheetViews>
    <sheetView workbookViewId="0">
      <selection sqref="A1:N1"/>
    </sheetView>
  </sheetViews>
  <sheetFormatPr defaultRowHeight="12.75" x14ac:dyDescent="0.2"/>
  <cols>
    <col min="2" max="2" width="11.625" customWidth="1"/>
    <col min="3" max="3" width="10.875" customWidth="1"/>
    <col min="4" max="4" width="10.5" customWidth="1"/>
    <col min="5" max="5" width="10.625" customWidth="1"/>
    <col min="6" max="6" width="12.625" customWidth="1"/>
    <col min="7" max="7" width="11.125" customWidth="1"/>
    <col min="8" max="8" width="11.375" customWidth="1"/>
    <col min="9" max="9" width="10.375" customWidth="1"/>
    <col min="10" max="10" width="10.5" customWidth="1"/>
    <col min="11" max="11" width="14" customWidth="1"/>
    <col min="12" max="12" width="10.375" customWidth="1"/>
    <col min="14" max="14" width="11.25" customWidth="1"/>
    <col min="17" max="23" width="9" style="7"/>
  </cols>
  <sheetData>
    <row r="1" spans="1:23" ht="54.75" customHeight="1" thickBot="1" x14ac:dyDescent="0.25">
      <c r="A1" s="217" t="s">
        <v>57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21"/>
      <c r="N1" s="221"/>
      <c r="O1" s="85"/>
      <c r="P1" s="83"/>
      <c r="Q1" s="149"/>
    </row>
    <row r="2" spans="1:23" ht="64.5" thickBot="1" x14ac:dyDescent="0.25">
      <c r="A2" s="77"/>
      <c r="B2" s="145" t="s">
        <v>0</v>
      </c>
      <c r="C2" s="144" t="s">
        <v>1</v>
      </c>
      <c r="D2" s="144" t="s">
        <v>2</v>
      </c>
      <c r="E2" s="145" t="s">
        <v>3</v>
      </c>
      <c r="F2" s="144" t="s">
        <v>4</v>
      </c>
      <c r="G2" s="144" t="s">
        <v>5</v>
      </c>
      <c r="H2" s="144" t="s">
        <v>6</v>
      </c>
      <c r="I2" s="145" t="s">
        <v>7</v>
      </c>
      <c r="J2" s="144" t="s">
        <v>8</v>
      </c>
      <c r="K2" s="144" t="s">
        <v>9</v>
      </c>
      <c r="L2" s="144" t="s">
        <v>10</v>
      </c>
      <c r="M2" s="144" t="s">
        <v>11</v>
      </c>
      <c r="N2" s="144" t="s">
        <v>12</v>
      </c>
      <c r="O2" s="86"/>
      <c r="P2" s="84"/>
      <c r="Q2" s="150"/>
    </row>
    <row r="3" spans="1:23" x14ac:dyDescent="0.2">
      <c r="A3" s="80">
        <v>1996</v>
      </c>
      <c r="B3" s="78">
        <v>11.616746283681938</v>
      </c>
      <c r="C3" s="108">
        <v>10.07718803315066</v>
      </c>
      <c r="D3" s="108">
        <v>1.5395582505312773</v>
      </c>
      <c r="E3" s="79">
        <v>34.087277152613048</v>
      </c>
      <c r="F3" s="108">
        <v>25.912114969783701</v>
      </c>
      <c r="G3" s="108">
        <v>4.0456577471349053</v>
      </c>
      <c r="H3" s="108">
        <v>4.1295044356944457</v>
      </c>
      <c r="I3" s="79">
        <v>54.295976563705004</v>
      </c>
      <c r="J3" s="108">
        <v>14.314616459415891</v>
      </c>
      <c r="K3" s="108">
        <v>14.284013564242265</v>
      </c>
      <c r="L3" s="108">
        <v>17.048644352490903</v>
      </c>
      <c r="M3" s="108">
        <v>3.7168723245705588</v>
      </c>
      <c r="N3" s="108">
        <v>4.9318298629853903</v>
      </c>
      <c r="O3" s="85"/>
      <c r="P3" s="83"/>
      <c r="Q3" s="149"/>
    </row>
    <row r="4" spans="1:23" x14ac:dyDescent="0.2">
      <c r="A4" s="80">
        <f>A3+1</f>
        <v>1997</v>
      </c>
      <c r="B4" s="81">
        <v>10.800349706128346</v>
      </c>
      <c r="C4" s="109">
        <v>9.4468673772284468</v>
      </c>
      <c r="D4" s="109">
        <v>1.3534823288998983</v>
      </c>
      <c r="E4" s="82">
        <v>34.618558695835574</v>
      </c>
      <c r="F4" s="109">
        <v>26.253910806045656</v>
      </c>
      <c r="G4" s="109">
        <v>3.8385222756262514</v>
      </c>
      <c r="H4" s="109">
        <v>4.526125614163667</v>
      </c>
      <c r="I4" s="82">
        <v>54.581091598036089</v>
      </c>
      <c r="J4" s="109">
        <v>13.743031330526817</v>
      </c>
      <c r="K4" s="109">
        <v>14.442426334275396</v>
      </c>
      <c r="L4" s="109">
        <v>17.942148739306514</v>
      </c>
      <c r="M4" s="109">
        <v>3.6767276966248099</v>
      </c>
      <c r="N4" s="109">
        <v>4.7767574973025573</v>
      </c>
      <c r="O4" s="85"/>
      <c r="P4" s="83"/>
      <c r="Q4" s="151"/>
      <c r="R4" s="10"/>
      <c r="S4" s="10"/>
      <c r="T4" s="10"/>
      <c r="U4" s="10"/>
      <c r="V4" s="10"/>
      <c r="W4" s="10"/>
    </row>
    <row r="5" spans="1:23" x14ac:dyDescent="0.2">
      <c r="A5" s="80">
        <f t="shared" ref="A5:A17" si="0">A4+1</f>
        <v>1998</v>
      </c>
      <c r="B5" s="81">
        <v>10.913566303171724</v>
      </c>
      <c r="C5" s="109">
        <v>9.3728945672289452</v>
      </c>
      <c r="D5" s="109">
        <v>1.5406717359427775</v>
      </c>
      <c r="E5" s="82">
        <v>32.259438634533318</v>
      </c>
      <c r="F5" s="109">
        <v>24.332240257492696</v>
      </c>
      <c r="G5" s="109">
        <v>3.8253246852724541</v>
      </c>
      <c r="H5" s="109">
        <v>4.1018736917681622</v>
      </c>
      <c r="I5" s="82">
        <v>56.826995062294962</v>
      </c>
      <c r="J5" s="109">
        <v>13.49272757534578</v>
      </c>
      <c r="K5" s="109">
        <v>15.342157810339893</v>
      </c>
      <c r="L5" s="109">
        <v>18.646890089839577</v>
      </c>
      <c r="M5" s="109">
        <v>4.008173673564345</v>
      </c>
      <c r="N5" s="109">
        <v>5.3370459132053663</v>
      </c>
      <c r="O5" s="85"/>
      <c r="P5" s="83"/>
      <c r="Q5" s="151"/>
      <c r="R5" s="10"/>
      <c r="S5" s="10"/>
      <c r="T5" s="10"/>
      <c r="U5" s="10"/>
      <c r="V5" s="10"/>
      <c r="W5" s="10"/>
    </row>
    <row r="6" spans="1:23" x14ac:dyDescent="0.2">
      <c r="A6" s="80">
        <f t="shared" si="0"/>
        <v>1999</v>
      </c>
      <c r="B6" s="81">
        <v>9.5891134873674542</v>
      </c>
      <c r="C6" s="109">
        <v>8.0168999732235626</v>
      </c>
      <c r="D6" s="109">
        <v>1.5722135141438924</v>
      </c>
      <c r="E6" s="82">
        <v>30.841321659255271</v>
      </c>
      <c r="F6" s="109">
        <v>23.686671723760558</v>
      </c>
      <c r="G6" s="109">
        <v>3.4583415965258464</v>
      </c>
      <c r="H6" s="109">
        <v>3.69630833896887</v>
      </c>
      <c r="I6" s="82">
        <v>59.56956485337728</v>
      </c>
      <c r="J6" s="109">
        <v>13.517741433499134</v>
      </c>
      <c r="K6" s="109">
        <v>15.998694113083435</v>
      </c>
      <c r="L6" s="109">
        <v>20.452548811871079</v>
      </c>
      <c r="M6" s="109">
        <v>4.223265136837604</v>
      </c>
      <c r="N6" s="109">
        <v>5.3773153580860305</v>
      </c>
      <c r="O6" s="85"/>
      <c r="P6" s="83"/>
      <c r="Q6" s="151"/>
      <c r="R6" s="10"/>
      <c r="S6" s="10"/>
      <c r="T6" s="10"/>
      <c r="U6" s="10"/>
      <c r="V6" s="10"/>
      <c r="W6" s="10"/>
    </row>
    <row r="7" spans="1:23" x14ac:dyDescent="0.2">
      <c r="A7" s="80">
        <f t="shared" si="0"/>
        <v>2000</v>
      </c>
      <c r="B7" s="81">
        <v>8.8724634553994353</v>
      </c>
      <c r="C7" s="109">
        <v>7.0548354516562783</v>
      </c>
      <c r="D7" s="109">
        <v>1.817628003743156</v>
      </c>
      <c r="E7" s="82">
        <v>31.856237018049665</v>
      </c>
      <c r="F7" s="109">
        <v>25.213100379668589</v>
      </c>
      <c r="G7" s="109">
        <v>3.2734505015098927</v>
      </c>
      <c r="H7" s="109">
        <v>3.3696861368711835</v>
      </c>
      <c r="I7" s="82">
        <v>59.271299526550905</v>
      </c>
      <c r="J7" s="109">
        <v>14.56851816049925</v>
      </c>
      <c r="K7" s="109">
        <v>16.231260672447391</v>
      </c>
      <c r="L7" s="109">
        <v>18.857524081744934</v>
      </c>
      <c r="M7" s="109">
        <v>4.3445497860403641</v>
      </c>
      <c r="N7" s="109">
        <v>5.2694468258189691</v>
      </c>
      <c r="O7" s="85"/>
      <c r="P7" s="83"/>
      <c r="Q7" s="151"/>
      <c r="R7" s="10"/>
      <c r="S7" s="10"/>
      <c r="T7" s="10"/>
      <c r="U7" s="10"/>
      <c r="V7" s="10"/>
      <c r="W7" s="10"/>
    </row>
    <row r="8" spans="1:23" x14ac:dyDescent="0.2">
      <c r="A8" s="80">
        <f t="shared" si="0"/>
        <v>2001</v>
      </c>
      <c r="B8" s="81">
        <v>10.024292966802513</v>
      </c>
      <c r="C8" s="109">
        <v>7.9384925656477243</v>
      </c>
      <c r="D8" s="109">
        <v>2.0858004011547897</v>
      </c>
      <c r="E8" s="82">
        <v>32.137508997366311</v>
      </c>
      <c r="F8" s="109">
        <v>25.295148924741767</v>
      </c>
      <c r="G8" s="109">
        <v>2.9562376134318722</v>
      </c>
      <c r="H8" s="109">
        <v>3.8861224591926682</v>
      </c>
      <c r="I8" s="82">
        <v>57.838198035831176</v>
      </c>
      <c r="J8" s="109">
        <v>14.937499238284543</v>
      </c>
      <c r="K8" s="109">
        <v>15.741207836599727</v>
      </c>
      <c r="L8" s="109">
        <v>17.818201260798801</v>
      </c>
      <c r="M8" s="109">
        <v>4.1107295119014609</v>
      </c>
      <c r="N8" s="109">
        <v>5.230560188246649</v>
      </c>
      <c r="O8" s="85"/>
      <c r="P8" s="83"/>
      <c r="Q8" s="151"/>
      <c r="R8" s="10"/>
      <c r="S8" s="10"/>
      <c r="T8" s="10"/>
      <c r="U8" s="10"/>
      <c r="V8" s="10"/>
      <c r="W8" s="10"/>
    </row>
    <row r="9" spans="1:23" x14ac:dyDescent="0.2">
      <c r="A9" s="80">
        <f t="shared" si="0"/>
        <v>2002</v>
      </c>
      <c r="B9" s="81">
        <v>10.330515063338497</v>
      </c>
      <c r="C9" s="109">
        <v>8.1281588197115511</v>
      </c>
      <c r="D9" s="109">
        <v>2.2023562436269484</v>
      </c>
      <c r="E9" s="82">
        <v>31.19603696576328</v>
      </c>
      <c r="F9" s="109">
        <v>25.728547555681065</v>
      </c>
      <c r="G9" s="109">
        <v>2.8290491274558391</v>
      </c>
      <c r="H9" s="109">
        <v>2.6384402826263798</v>
      </c>
      <c r="I9" s="82">
        <v>58.473447970898221</v>
      </c>
      <c r="J9" s="109">
        <v>14.939569449850381</v>
      </c>
      <c r="K9" s="109">
        <v>15.350004785251265</v>
      </c>
      <c r="L9" s="109">
        <v>18.975719130282656</v>
      </c>
      <c r="M9" s="109">
        <v>4.1420882640342542</v>
      </c>
      <c r="N9" s="109">
        <v>5.0660663414796598</v>
      </c>
      <c r="O9" s="85"/>
      <c r="P9" s="83"/>
      <c r="Q9" s="151"/>
      <c r="R9" s="10"/>
      <c r="S9" s="10"/>
      <c r="T9" s="10"/>
      <c r="U9" s="10"/>
      <c r="V9" s="10"/>
      <c r="W9" s="10"/>
    </row>
    <row r="10" spans="1:23" x14ac:dyDescent="0.2">
      <c r="A10" s="80">
        <f t="shared" si="0"/>
        <v>2003</v>
      </c>
      <c r="B10" s="81">
        <v>8.9142033458895309</v>
      </c>
      <c r="C10" s="109">
        <v>7.1193893312360546</v>
      </c>
      <c r="D10" s="109">
        <v>1.7948140146534761</v>
      </c>
      <c r="E10" s="82">
        <v>30.244406466860212</v>
      </c>
      <c r="F10" s="109">
        <v>25.41773985043146</v>
      </c>
      <c r="G10" s="109">
        <v>2.2320024795953954</v>
      </c>
      <c r="H10" s="109">
        <v>2.5946641368333583</v>
      </c>
      <c r="I10" s="82">
        <v>60.841390187250269</v>
      </c>
      <c r="J10" s="109">
        <v>15.196233225053666</v>
      </c>
      <c r="K10" s="109">
        <v>17.128718533991336</v>
      </c>
      <c r="L10" s="109">
        <v>19.480172484497828</v>
      </c>
      <c r="M10" s="109">
        <v>4.3738765275439802</v>
      </c>
      <c r="N10" s="109">
        <v>4.6623894161634603</v>
      </c>
      <c r="O10" s="85"/>
      <c r="P10" s="83"/>
      <c r="Q10" s="151"/>
      <c r="R10" s="10"/>
      <c r="S10" s="10"/>
      <c r="T10" s="10"/>
      <c r="U10" s="10"/>
      <c r="V10" s="10"/>
      <c r="W10" s="10"/>
    </row>
    <row r="11" spans="1:23" x14ac:dyDescent="0.2">
      <c r="A11" s="80">
        <f t="shared" si="0"/>
        <v>2004</v>
      </c>
      <c r="B11" s="81">
        <v>8.3020257869871106</v>
      </c>
      <c r="C11" s="109">
        <v>6.5891898215704643</v>
      </c>
      <c r="D11" s="109">
        <v>1.7128359654166476</v>
      </c>
      <c r="E11" s="82">
        <v>30.315385247267979</v>
      </c>
      <c r="F11" s="109">
        <v>25.006117983052</v>
      </c>
      <c r="G11" s="109">
        <v>2.2793477616102837</v>
      </c>
      <c r="H11" s="109">
        <v>3.0299195026056926</v>
      </c>
      <c r="I11" s="82">
        <v>61.382588965744922</v>
      </c>
      <c r="J11" s="109">
        <v>15.444311094866711</v>
      </c>
      <c r="K11" s="109">
        <v>17.669035783884951</v>
      </c>
      <c r="L11" s="109">
        <v>19.569122983075342</v>
      </c>
      <c r="M11" s="109">
        <v>4.3511893637294357</v>
      </c>
      <c r="N11" s="109">
        <v>4.3489297401884643</v>
      </c>
      <c r="O11" s="85"/>
      <c r="P11" s="83"/>
      <c r="Q11" s="151"/>
      <c r="R11" s="10"/>
      <c r="S11" s="10"/>
      <c r="T11" s="10"/>
      <c r="U11" s="10"/>
      <c r="V11" s="10"/>
      <c r="W11" s="10"/>
    </row>
    <row r="12" spans="1:23" x14ac:dyDescent="0.2">
      <c r="A12" s="80">
        <f t="shared" si="0"/>
        <v>2005</v>
      </c>
      <c r="B12" s="81">
        <v>7.0742857301652737</v>
      </c>
      <c r="C12" s="109">
        <v>5.3121617271402712</v>
      </c>
      <c r="D12" s="109">
        <v>1.7621240030250021</v>
      </c>
      <c r="E12" s="82">
        <v>30.047620529185515</v>
      </c>
      <c r="F12" s="109">
        <v>24.459049414262168</v>
      </c>
      <c r="G12" s="109">
        <v>2.0931335792028825</v>
      </c>
      <c r="H12" s="109">
        <v>3.4954375357204666</v>
      </c>
      <c r="I12" s="82">
        <v>62.878093740649213</v>
      </c>
      <c r="J12" s="109">
        <v>15.04864200639796</v>
      </c>
      <c r="K12" s="109">
        <v>18.063892125872925</v>
      </c>
      <c r="L12" s="109">
        <v>21.11416027016265</v>
      </c>
      <c r="M12" s="109">
        <v>4.364429260221165</v>
      </c>
      <c r="N12" s="109">
        <v>4.286970077994515</v>
      </c>
      <c r="O12" s="85"/>
      <c r="P12" s="83"/>
      <c r="Q12" s="151"/>
      <c r="R12" s="10"/>
      <c r="S12" s="10"/>
      <c r="T12" s="10"/>
      <c r="U12" s="10"/>
      <c r="V12" s="10"/>
      <c r="W12" s="10"/>
    </row>
    <row r="13" spans="1:23" x14ac:dyDescent="0.2">
      <c r="A13" s="80">
        <f t="shared" si="0"/>
        <v>2006</v>
      </c>
      <c r="B13" s="81">
        <v>7.6776154006674773</v>
      </c>
      <c r="C13" s="109">
        <v>5.7027614476366919</v>
      </c>
      <c r="D13" s="109">
        <v>1.9748539530307863</v>
      </c>
      <c r="E13" s="82">
        <v>26.041784749489022</v>
      </c>
      <c r="F13" s="109">
        <v>20.521705895046587</v>
      </c>
      <c r="G13" s="109">
        <v>2.0211960904034396</v>
      </c>
      <c r="H13" s="109">
        <v>3.4988827640389935</v>
      </c>
      <c r="I13" s="82">
        <v>66.280599849843497</v>
      </c>
      <c r="J13" s="109">
        <v>15.055190676164914</v>
      </c>
      <c r="K13" s="109">
        <v>21.09724434632944</v>
      </c>
      <c r="L13" s="109">
        <v>21.223978725565235</v>
      </c>
      <c r="M13" s="109">
        <v>4.6224666145912163</v>
      </c>
      <c r="N13" s="110">
        <v>4.2817194871926967</v>
      </c>
      <c r="Q13" s="10"/>
      <c r="R13" s="10"/>
      <c r="S13" s="10"/>
      <c r="T13" s="10"/>
      <c r="U13" s="10"/>
      <c r="V13" s="10"/>
      <c r="W13" s="10"/>
    </row>
    <row r="14" spans="1:23" x14ac:dyDescent="0.2">
      <c r="A14" s="80">
        <f t="shared" si="0"/>
        <v>2007</v>
      </c>
      <c r="B14" s="81">
        <v>9.0280201106495781</v>
      </c>
      <c r="C14" s="109">
        <v>6.9202937133157798</v>
      </c>
      <c r="D14" s="109">
        <v>2.1077263973337983</v>
      </c>
      <c r="E14" s="82">
        <v>25.347876039323445</v>
      </c>
      <c r="F14" s="109">
        <v>19.557159351119836</v>
      </c>
      <c r="G14" s="109">
        <v>1.8341503857154611</v>
      </c>
      <c r="H14" s="109">
        <v>3.9565663024881523</v>
      </c>
      <c r="I14" s="82">
        <v>65.624103850026984</v>
      </c>
      <c r="J14" s="109">
        <v>14.936478237247277</v>
      </c>
      <c r="K14" s="109">
        <v>19.71824844993214</v>
      </c>
      <c r="L14" s="109">
        <v>22.548059692709433</v>
      </c>
      <c r="M14" s="109">
        <v>4.2463982294637228</v>
      </c>
      <c r="N14" s="110">
        <v>4.174919240674404</v>
      </c>
      <c r="Q14" s="10"/>
      <c r="R14" s="10"/>
      <c r="S14" s="10"/>
      <c r="T14" s="10"/>
      <c r="U14" s="10"/>
      <c r="V14" s="10"/>
      <c r="W14" s="10"/>
    </row>
    <row r="15" spans="1:23" x14ac:dyDescent="0.2">
      <c r="A15" s="80">
        <f t="shared" si="0"/>
        <v>2008</v>
      </c>
      <c r="B15" s="81">
        <v>10.17031426099776</v>
      </c>
      <c r="C15" s="109">
        <v>7.790732442732649</v>
      </c>
      <c r="D15" s="109">
        <v>2.3795818182651103</v>
      </c>
      <c r="E15" s="82">
        <v>26.884077289170744</v>
      </c>
      <c r="F15" s="109">
        <v>19.217766720793811</v>
      </c>
      <c r="G15" s="109">
        <v>1.8257892765576145</v>
      </c>
      <c r="H15" s="109">
        <v>5.8405212918193135</v>
      </c>
      <c r="I15" s="82">
        <v>62.945608449831489</v>
      </c>
      <c r="J15" s="109">
        <v>15.582061489415242</v>
      </c>
      <c r="K15" s="109">
        <v>18.281192019931336</v>
      </c>
      <c r="L15" s="109">
        <v>20.774400877362634</v>
      </c>
      <c r="M15" s="109">
        <v>3.9447970597627431</v>
      </c>
      <c r="N15" s="110">
        <v>4.3631570033595395</v>
      </c>
      <c r="Q15" s="10"/>
      <c r="R15" s="10"/>
      <c r="S15" s="10"/>
      <c r="T15" s="10"/>
      <c r="U15" s="10"/>
      <c r="V15" s="10"/>
      <c r="W15" s="10"/>
    </row>
    <row r="16" spans="1:23" x14ac:dyDescent="0.2">
      <c r="A16" s="80">
        <f t="shared" si="0"/>
        <v>2009</v>
      </c>
      <c r="B16" s="81">
        <v>9.4054172574057038</v>
      </c>
      <c r="C16" s="109">
        <v>7.1249324483251746</v>
      </c>
      <c r="D16" s="109">
        <v>2.2804848090805292</v>
      </c>
      <c r="E16" s="82">
        <v>25.801653164155553</v>
      </c>
      <c r="F16" s="109">
        <v>17.50939117728316</v>
      </c>
      <c r="G16" s="109">
        <v>2.8210046310016947</v>
      </c>
      <c r="H16" s="109">
        <v>5.4712573558707023</v>
      </c>
      <c r="I16" s="82">
        <v>64.792392931626267</v>
      </c>
      <c r="J16" s="109">
        <v>16.181136025801813</v>
      </c>
      <c r="K16" s="109">
        <v>17.36861057610114</v>
      </c>
      <c r="L16" s="109">
        <v>22.310561905657678</v>
      </c>
      <c r="M16" s="109">
        <v>4.5468381943015528</v>
      </c>
      <c r="N16" s="110">
        <v>4.3852462297640828</v>
      </c>
      <c r="Q16" s="10"/>
      <c r="R16" s="10"/>
      <c r="S16" s="10"/>
      <c r="T16" s="10"/>
      <c r="U16" s="10"/>
      <c r="V16" s="10"/>
      <c r="W16" s="10"/>
    </row>
    <row r="17" spans="1:23" x14ac:dyDescent="0.2">
      <c r="A17" s="80">
        <f t="shared" si="0"/>
        <v>2010</v>
      </c>
      <c r="B17" s="81">
        <v>8.805281261305387</v>
      </c>
      <c r="C17" s="109">
        <v>6.2910720386744003</v>
      </c>
      <c r="D17" s="109">
        <v>2.5142092226309871</v>
      </c>
      <c r="E17" s="82">
        <v>24.714996191081067</v>
      </c>
      <c r="F17" s="109">
        <v>16.176429151411938</v>
      </c>
      <c r="G17" s="109">
        <v>3.5953497564478876</v>
      </c>
      <c r="H17" s="109">
        <v>4.9432172832212427</v>
      </c>
      <c r="I17" s="82">
        <v>66.478711966007282</v>
      </c>
      <c r="J17" s="109">
        <v>18.505805836239279</v>
      </c>
      <c r="K17" s="109">
        <v>16.457728122937475</v>
      </c>
      <c r="L17" s="109">
        <v>22.333152380940994</v>
      </c>
      <c r="M17" s="109">
        <v>4.8559540752788601</v>
      </c>
      <c r="N17" s="110">
        <v>4.3260715506106644</v>
      </c>
      <c r="Q17" s="10"/>
      <c r="R17" s="10"/>
      <c r="S17" s="10"/>
      <c r="T17" s="10"/>
      <c r="U17" s="10"/>
      <c r="V17" s="10"/>
      <c r="W17" s="10"/>
    </row>
    <row r="18" spans="1:23" x14ac:dyDescent="0.2">
      <c r="A18" s="80">
        <v>2011</v>
      </c>
      <c r="B18" s="81">
        <v>9.3135174150837052</v>
      </c>
      <c r="C18" s="109">
        <v>6.6658463988881467</v>
      </c>
      <c r="D18" s="109">
        <v>2.6476710161955577</v>
      </c>
      <c r="E18" s="82">
        <v>23.480941901016294</v>
      </c>
      <c r="F18" s="109">
        <v>14.113362515152483</v>
      </c>
      <c r="G18" s="109">
        <v>4.3730788560580232</v>
      </c>
      <c r="H18" s="109">
        <v>4.9945005298057872</v>
      </c>
      <c r="I18" s="82">
        <v>67.20413813888652</v>
      </c>
      <c r="J18" s="109">
        <v>18.731036217628002</v>
      </c>
      <c r="K18" s="109">
        <v>17.134877072865535</v>
      </c>
      <c r="L18" s="109">
        <v>21.974348818431015</v>
      </c>
      <c r="M18" s="109">
        <v>5.1249719733531265</v>
      </c>
      <c r="N18" s="110">
        <v>4.2389040566088418</v>
      </c>
      <c r="Q18" s="10"/>
      <c r="R18" s="10"/>
      <c r="S18" s="10"/>
      <c r="T18" s="10"/>
      <c r="U18" s="10"/>
      <c r="V18" s="10"/>
      <c r="W18" s="10"/>
    </row>
    <row r="19" spans="1:23" x14ac:dyDescent="0.2">
      <c r="A19" s="80">
        <v>2012</v>
      </c>
      <c r="B19" s="81">
        <v>8.1894375438021658</v>
      </c>
      <c r="C19" s="109">
        <v>5.8575258394864642</v>
      </c>
      <c r="D19" s="109">
        <v>2.3319117043157025</v>
      </c>
      <c r="E19" s="82">
        <v>23.653218380936547</v>
      </c>
      <c r="F19" s="109">
        <v>13.239733496379753</v>
      </c>
      <c r="G19" s="109">
        <v>5.3264155744809649</v>
      </c>
      <c r="H19" s="109">
        <v>5.0870693100758295</v>
      </c>
      <c r="I19" s="82">
        <v>68.155586561962608</v>
      </c>
      <c r="J19" s="109">
        <v>18.599075258786339</v>
      </c>
      <c r="K19" s="109">
        <v>18.299340979545008</v>
      </c>
      <c r="L19" s="109">
        <v>21.845887860742728</v>
      </c>
      <c r="M19" s="109">
        <v>5.0853140978023328</v>
      </c>
      <c r="N19" s="110">
        <v>4.3259683650862</v>
      </c>
      <c r="Q19" s="10"/>
      <c r="R19" s="10"/>
      <c r="S19" s="10"/>
      <c r="T19" s="10"/>
      <c r="U19" s="10"/>
      <c r="V19" s="10"/>
      <c r="W19" s="10"/>
    </row>
    <row r="20" spans="1:23" x14ac:dyDescent="0.2">
      <c r="A20" s="80">
        <v>2013</v>
      </c>
      <c r="B20" s="81">
        <v>7.8937404243539291</v>
      </c>
      <c r="C20" s="109">
        <v>5.59232043216383</v>
      </c>
      <c r="D20" s="109">
        <v>2.3014199921900977</v>
      </c>
      <c r="E20" s="82">
        <v>23.992423687249676</v>
      </c>
      <c r="F20" s="109">
        <v>13.001208322350305</v>
      </c>
      <c r="G20" s="109">
        <v>5.4358683488230568</v>
      </c>
      <c r="H20" s="109">
        <v>5.5553470160763121</v>
      </c>
      <c r="I20" s="82">
        <v>68.11180651859604</v>
      </c>
      <c r="J20" s="109">
        <v>18.766579789072694</v>
      </c>
      <c r="K20" s="109">
        <v>18.991045364019417</v>
      </c>
      <c r="L20" s="109">
        <v>21.161065473806381</v>
      </c>
      <c r="M20" s="109">
        <v>4.7773570513458115</v>
      </c>
      <c r="N20" s="110">
        <v>4.4157588403517325</v>
      </c>
      <c r="Q20" s="10"/>
      <c r="R20" s="10"/>
      <c r="S20" s="10"/>
      <c r="T20" s="10"/>
      <c r="U20" s="10"/>
      <c r="V20" s="10"/>
      <c r="W20" s="10"/>
    </row>
    <row r="21" spans="1:23" x14ac:dyDescent="0.2">
      <c r="A21" s="80">
        <v>2014</v>
      </c>
      <c r="B21" s="81">
        <v>7.9315676530797061</v>
      </c>
      <c r="C21" s="109">
        <v>5.9041585475446476</v>
      </c>
      <c r="D21" s="109">
        <v>2.0274091055350585</v>
      </c>
      <c r="E21" s="82">
        <v>24.759230183071342</v>
      </c>
      <c r="F21" s="109">
        <v>13.841550639357028</v>
      </c>
      <c r="G21" s="109">
        <v>5.4290582618976666</v>
      </c>
      <c r="H21" s="109">
        <v>5.4886212818166502</v>
      </c>
      <c r="I21" s="82">
        <v>67.306948806831485</v>
      </c>
      <c r="J21" s="109">
        <v>18.428681343083785</v>
      </c>
      <c r="K21" s="109">
        <v>19.283952456764226</v>
      </c>
      <c r="L21" s="109">
        <v>20.534113892204314</v>
      </c>
      <c r="M21" s="109">
        <v>4.6073758263801388</v>
      </c>
      <c r="N21" s="110">
        <v>4.4528252883990262</v>
      </c>
      <c r="Q21" s="10"/>
      <c r="R21" s="10"/>
      <c r="S21" s="10"/>
      <c r="T21" s="10"/>
      <c r="U21" s="10"/>
      <c r="V21" s="10"/>
      <c r="W21" s="10"/>
    </row>
    <row r="22" spans="1:23" x14ac:dyDescent="0.2">
      <c r="A22" s="80">
        <v>2015</v>
      </c>
      <c r="B22" s="81">
        <v>7.6822019659422649</v>
      </c>
      <c r="C22" s="109">
        <v>5.8331472382329128</v>
      </c>
      <c r="D22" s="109">
        <v>1.8490547277093521</v>
      </c>
      <c r="E22" s="82">
        <v>23.242554028152512</v>
      </c>
      <c r="F22" s="109">
        <v>12.508058446675843</v>
      </c>
      <c r="G22" s="109">
        <v>5.3887243570785381</v>
      </c>
      <c r="H22" s="109">
        <v>5.3457712243981295</v>
      </c>
      <c r="I22" s="82">
        <v>69.072673062188585</v>
      </c>
      <c r="J22" s="109">
        <v>19.060791707072092</v>
      </c>
      <c r="K22" s="109">
        <v>19.577997921454209</v>
      </c>
      <c r="L22" s="109">
        <v>21.095394440741305</v>
      </c>
      <c r="M22" s="109">
        <v>4.7626794454656149</v>
      </c>
      <c r="N22" s="110">
        <v>4.5758095474553677</v>
      </c>
      <c r="Q22" s="10"/>
      <c r="R22" s="10"/>
      <c r="S22" s="10"/>
      <c r="T22" s="10"/>
      <c r="U22" s="10"/>
      <c r="V22" s="10"/>
      <c r="W22" s="10"/>
    </row>
    <row r="23" spans="1:23" ht="51.75" thickBot="1" x14ac:dyDescent="0.25">
      <c r="A23" s="92" t="s">
        <v>19</v>
      </c>
      <c r="B23" s="93">
        <f t="shared" ref="B23:M23" si="1">AVERAGE(B3:B22)</f>
        <v>9.1267337711109739</v>
      </c>
      <c r="C23" s="142">
        <f t="shared" si="1"/>
        <v>7.1369434107397343</v>
      </c>
      <c r="D23" s="142">
        <f t="shared" si="1"/>
        <v>1.9897903603712419</v>
      </c>
      <c r="E23" s="94">
        <f t="shared" si="1"/>
        <v>28.276127349018822</v>
      </c>
      <c r="F23" s="142">
        <f t="shared" si="1"/>
        <v>20.549550379024517</v>
      </c>
      <c r="G23" s="142">
        <f t="shared" si="1"/>
        <v>3.4440851452914978</v>
      </c>
      <c r="H23" s="142">
        <f t="shared" si="1"/>
        <v>4.2824918247028014</v>
      </c>
      <c r="I23" s="94">
        <f t="shared" si="1"/>
        <v>62.596560832006944</v>
      </c>
      <c r="J23" s="142">
        <f t="shared" si="1"/>
        <v>15.952486327712581</v>
      </c>
      <c r="K23" s="142">
        <f t="shared" si="1"/>
        <v>17.323082443493426</v>
      </c>
      <c r="L23" s="142">
        <f t="shared" si="1"/>
        <v>20.285304813611596</v>
      </c>
      <c r="M23" s="142">
        <f t="shared" si="1"/>
        <v>4.3943027056406549</v>
      </c>
      <c r="N23" s="143">
        <f>AVERAGE(N3:N22)</f>
        <v>4.6413845415486801</v>
      </c>
    </row>
    <row r="24" spans="1:23" x14ac:dyDescent="0.2">
      <c r="H24" s="148"/>
      <c r="I24" s="148"/>
    </row>
    <row r="25" spans="1:23" x14ac:dyDescent="0.2">
      <c r="I25" t="s">
        <v>160</v>
      </c>
    </row>
    <row r="104" spans="4:6" x14ac:dyDescent="0.2">
      <c r="D104" s="9"/>
    </row>
    <row r="106" spans="4:6" x14ac:dyDescent="0.2">
      <c r="F106" s="10"/>
    </row>
    <row r="107" spans="4:6" x14ac:dyDescent="0.2">
      <c r="F107" s="10"/>
    </row>
    <row r="108" spans="4:6" x14ac:dyDescent="0.2">
      <c r="F108" s="10"/>
    </row>
    <row r="109" spans="4:6" x14ac:dyDescent="0.2">
      <c r="F109" s="10"/>
    </row>
    <row r="110" spans="4:6" x14ac:dyDescent="0.2">
      <c r="F110" s="10"/>
    </row>
    <row r="111" spans="4:6" x14ac:dyDescent="0.2">
      <c r="F111" s="10"/>
    </row>
    <row r="112" spans="4:6" x14ac:dyDescent="0.2">
      <c r="F112" s="10"/>
    </row>
    <row r="113" spans="6:6" x14ac:dyDescent="0.2">
      <c r="F113" s="10"/>
    </row>
    <row r="114" spans="6:6" x14ac:dyDescent="0.2">
      <c r="F114" s="10"/>
    </row>
    <row r="115" spans="6:6" x14ac:dyDescent="0.2">
      <c r="F115" s="10"/>
    </row>
    <row r="116" spans="6:6" x14ac:dyDescent="0.2">
      <c r="F116" s="10"/>
    </row>
    <row r="117" spans="6:6" x14ac:dyDescent="0.2">
      <c r="F117" s="10"/>
    </row>
    <row r="118" spans="6:6" x14ac:dyDescent="0.2">
      <c r="F118" s="10"/>
    </row>
  </sheetData>
  <mergeCells count="1">
    <mergeCell ref="A1:N1"/>
  </mergeCells>
  <phoneticPr fontId="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C25"/>
  <sheetViews>
    <sheetView workbookViewId="0">
      <selection sqref="A1:N1"/>
    </sheetView>
  </sheetViews>
  <sheetFormatPr defaultRowHeight="12.75" x14ac:dyDescent="0.2"/>
  <cols>
    <col min="1" max="1" width="9.625" customWidth="1"/>
    <col min="2" max="2" width="11.625" customWidth="1"/>
    <col min="3" max="3" width="10.875" customWidth="1"/>
    <col min="4" max="4" width="10.5" customWidth="1"/>
    <col min="5" max="5" width="10.625" customWidth="1"/>
    <col min="6" max="6" width="12.625" customWidth="1"/>
    <col min="7" max="7" width="11.125" customWidth="1"/>
    <col min="8" max="8" width="11.375" customWidth="1"/>
    <col min="9" max="9" width="10.375" customWidth="1"/>
    <col min="10" max="10" width="10.5" customWidth="1"/>
    <col min="11" max="11" width="14" customWidth="1"/>
    <col min="12" max="12" width="10.375" customWidth="1"/>
    <col min="14" max="14" width="11.25" customWidth="1"/>
    <col min="15" max="16384" width="9" style="112"/>
  </cols>
  <sheetData>
    <row r="1" spans="1:237" ht="54" customHeight="1" thickBot="1" x14ac:dyDescent="0.25">
      <c r="A1" s="222" t="s">
        <v>206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4"/>
      <c r="N1" s="225"/>
    </row>
    <row r="2" spans="1:237" s="101" customFormat="1" ht="64.5" thickBot="1" x14ac:dyDescent="0.25">
      <c r="A2" s="98"/>
      <c r="B2" s="99" t="s">
        <v>0</v>
      </c>
      <c r="C2" s="100" t="s">
        <v>1</v>
      </c>
      <c r="D2" s="100" t="s">
        <v>2</v>
      </c>
      <c r="E2" s="99" t="s">
        <v>3</v>
      </c>
      <c r="F2" s="100" t="s">
        <v>4</v>
      </c>
      <c r="G2" s="100" t="s">
        <v>5</v>
      </c>
      <c r="H2" s="100" t="s">
        <v>6</v>
      </c>
      <c r="I2" s="99" t="s">
        <v>7</v>
      </c>
      <c r="J2" s="100" t="s">
        <v>8</v>
      </c>
      <c r="K2" s="100" t="s">
        <v>9</v>
      </c>
      <c r="L2" s="100" t="s">
        <v>10</v>
      </c>
      <c r="M2" s="100" t="s">
        <v>11</v>
      </c>
      <c r="N2" s="116" t="s">
        <v>12</v>
      </c>
      <c r="O2" s="113"/>
      <c r="P2" s="114"/>
      <c r="Q2" s="113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/>
      <c r="AQ2" s="115"/>
      <c r="AR2" s="115"/>
      <c r="AS2" s="115"/>
      <c r="AT2" s="115"/>
      <c r="AU2" s="115"/>
      <c r="AV2" s="115"/>
      <c r="AW2" s="115"/>
      <c r="AX2" s="115"/>
      <c r="AY2" s="115"/>
      <c r="AZ2" s="115"/>
      <c r="BA2" s="115"/>
      <c r="BB2" s="115"/>
      <c r="BC2" s="115"/>
      <c r="BD2" s="115"/>
      <c r="BE2" s="115"/>
      <c r="BF2" s="115"/>
      <c r="BG2" s="115"/>
      <c r="BH2" s="115"/>
      <c r="BI2" s="115"/>
      <c r="BJ2" s="115"/>
      <c r="BK2" s="115"/>
      <c r="BL2" s="115"/>
      <c r="BM2" s="115"/>
      <c r="BN2" s="115"/>
      <c r="BO2" s="115"/>
      <c r="BP2" s="115"/>
      <c r="BQ2" s="115"/>
      <c r="BR2" s="115"/>
      <c r="BS2" s="115"/>
      <c r="BT2" s="115"/>
      <c r="BU2" s="115"/>
      <c r="BV2" s="115"/>
      <c r="BW2" s="115"/>
      <c r="BX2" s="115"/>
      <c r="BY2" s="115"/>
      <c r="BZ2" s="115"/>
      <c r="CA2" s="115"/>
      <c r="CB2" s="115"/>
      <c r="CC2" s="115"/>
      <c r="CD2" s="115"/>
      <c r="CE2" s="115"/>
      <c r="CF2" s="115"/>
      <c r="CG2" s="115"/>
      <c r="CH2" s="115"/>
      <c r="CI2" s="115"/>
      <c r="CJ2" s="115"/>
      <c r="CK2" s="115"/>
      <c r="CL2" s="115"/>
      <c r="CM2" s="115"/>
      <c r="CN2" s="115"/>
      <c r="CO2" s="115"/>
      <c r="CP2" s="115"/>
      <c r="CQ2" s="115"/>
      <c r="CR2" s="115"/>
      <c r="CS2" s="115"/>
      <c r="CT2" s="115"/>
      <c r="CU2" s="115"/>
      <c r="CV2" s="115"/>
      <c r="CW2" s="115"/>
      <c r="CX2" s="115"/>
      <c r="CY2" s="115"/>
      <c r="CZ2" s="115"/>
      <c r="DA2" s="115"/>
      <c r="DB2" s="115"/>
      <c r="DC2" s="115"/>
      <c r="DD2" s="115"/>
      <c r="DE2" s="115"/>
      <c r="DF2" s="115"/>
      <c r="DG2" s="115"/>
      <c r="DH2" s="115"/>
      <c r="DI2" s="115"/>
      <c r="DJ2" s="115"/>
      <c r="DK2" s="115"/>
      <c r="DL2" s="115"/>
      <c r="DM2" s="115"/>
      <c r="DN2" s="115"/>
      <c r="DO2" s="115"/>
      <c r="DP2" s="115"/>
      <c r="DQ2" s="115"/>
      <c r="DR2" s="115"/>
      <c r="DS2" s="115"/>
      <c r="DT2" s="115"/>
      <c r="DU2" s="115"/>
      <c r="DV2" s="115"/>
      <c r="DW2" s="115"/>
      <c r="DX2" s="115"/>
      <c r="DY2" s="115"/>
      <c r="DZ2" s="115"/>
      <c r="EA2" s="115"/>
      <c r="EB2" s="115"/>
      <c r="EC2" s="115"/>
      <c r="ED2" s="115"/>
      <c r="EE2" s="115"/>
      <c r="EF2" s="115"/>
      <c r="EG2" s="115"/>
      <c r="EH2" s="115"/>
      <c r="EI2" s="115"/>
      <c r="EJ2" s="115"/>
      <c r="EK2" s="115"/>
      <c r="EL2" s="115"/>
      <c r="EM2" s="115"/>
      <c r="EN2" s="115"/>
      <c r="EO2" s="115"/>
      <c r="EP2" s="115"/>
      <c r="EQ2" s="115"/>
      <c r="ER2" s="115"/>
      <c r="ES2" s="115"/>
      <c r="ET2" s="115"/>
      <c r="EU2" s="115"/>
      <c r="EV2" s="115"/>
      <c r="EW2" s="115"/>
      <c r="EX2" s="115"/>
      <c r="EY2" s="115"/>
      <c r="EZ2" s="115"/>
      <c r="FA2" s="115"/>
      <c r="FB2" s="115"/>
      <c r="FC2" s="115"/>
      <c r="FD2" s="115"/>
      <c r="FE2" s="115"/>
      <c r="FF2" s="115"/>
      <c r="FG2" s="115"/>
      <c r="FH2" s="115"/>
      <c r="FI2" s="115"/>
      <c r="FJ2" s="115"/>
      <c r="FK2" s="115"/>
      <c r="FL2" s="115"/>
      <c r="FM2" s="115"/>
      <c r="FN2" s="115"/>
      <c r="FO2" s="115"/>
      <c r="FP2" s="115"/>
      <c r="FQ2" s="115"/>
      <c r="FR2" s="115"/>
      <c r="FS2" s="115"/>
      <c r="FT2" s="115"/>
      <c r="FU2" s="115"/>
      <c r="FV2" s="115"/>
      <c r="FW2" s="115"/>
      <c r="FX2" s="115"/>
      <c r="FY2" s="115"/>
      <c r="FZ2" s="115"/>
      <c r="GA2" s="115"/>
      <c r="GB2" s="115"/>
      <c r="GC2" s="115"/>
      <c r="GD2" s="115"/>
      <c r="GE2" s="115"/>
      <c r="GF2" s="115"/>
      <c r="GG2" s="115"/>
      <c r="GH2" s="115"/>
      <c r="GI2" s="115"/>
      <c r="GJ2" s="115"/>
      <c r="GK2" s="115"/>
      <c r="GL2" s="115"/>
      <c r="GM2" s="115"/>
      <c r="GN2" s="115"/>
      <c r="GO2" s="115"/>
      <c r="GP2" s="115"/>
      <c r="GQ2" s="115"/>
      <c r="GR2" s="115"/>
      <c r="GS2" s="115"/>
      <c r="GT2" s="115"/>
      <c r="GU2" s="115"/>
      <c r="GV2" s="115"/>
      <c r="GW2" s="115"/>
      <c r="GX2" s="115"/>
      <c r="GY2" s="115"/>
      <c r="GZ2" s="115"/>
      <c r="HA2" s="115"/>
      <c r="HB2" s="115"/>
      <c r="HC2" s="115"/>
      <c r="HD2" s="115"/>
      <c r="HE2" s="115"/>
      <c r="HF2" s="115"/>
      <c r="HG2" s="115"/>
      <c r="HH2" s="115"/>
      <c r="HI2" s="115"/>
      <c r="HJ2" s="115"/>
      <c r="HK2" s="115"/>
      <c r="HL2" s="115"/>
      <c r="HM2" s="115"/>
      <c r="HN2" s="115"/>
      <c r="HO2" s="115"/>
      <c r="HP2" s="115"/>
      <c r="HQ2" s="115"/>
      <c r="HR2" s="115"/>
      <c r="HS2" s="115"/>
      <c r="HT2" s="115"/>
      <c r="HU2" s="115"/>
      <c r="HV2" s="115"/>
      <c r="HW2" s="115"/>
      <c r="HX2" s="115"/>
      <c r="HY2" s="115"/>
      <c r="HZ2" s="115"/>
      <c r="IA2" s="115"/>
      <c r="IB2" s="115"/>
      <c r="IC2" s="115"/>
    </row>
    <row r="3" spans="1:237" x14ac:dyDescent="0.2">
      <c r="A3" s="102">
        <v>1995</v>
      </c>
      <c r="B3" s="103">
        <v>14.86354731423695</v>
      </c>
      <c r="C3" s="107">
        <v>28.484107532779397</v>
      </c>
      <c r="D3" s="107">
        <v>3.6510194297312637</v>
      </c>
      <c r="E3" s="104">
        <v>20.004245785402695</v>
      </c>
      <c r="F3" s="107">
        <v>20.531588336186381</v>
      </c>
      <c r="G3" s="107">
        <v>15.649942127085273</v>
      </c>
      <c r="H3" s="107">
        <v>23.584052232891121</v>
      </c>
      <c r="I3" s="104">
        <v>16.01722306259823</v>
      </c>
      <c r="J3" s="107">
        <v>15.423484412363431</v>
      </c>
      <c r="K3" s="107">
        <v>22.18834344452447</v>
      </c>
      <c r="L3" s="107">
        <v>13.60419158464318</v>
      </c>
      <c r="M3" s="107">
        <v>16.535269075572423</v>
      </c>
      <c r="N3" s="111">
        <v>14.829541956499273</v>
      </c>
      <c r="P3" s="152"/>
    </row>
    <row r="4" spans="1:237" x14ac:dyDescent="0.2">
      <c r="A4" s="102">
        <f>A3+1</f>
        <v>1996</v>
      </c>
      <c r="B4" s="103">
        <v>14.691276839075224</v>
      </c>
      <c r="C4" s="107">
        <v>26.516077459682357</v>
      </c>
      <c r="D4" s="107">
        <v>3.7487715841135687</v>
      </c>
      <c r="E4" s="104">
        <v>20.043706438051398</v>
      </c>
      <c r="F4" s="107">
        <v>20.602049043984341</v>
      </c>
      <c r="G4" s="107">
        <v>15.492885621600475</v>
      </c>
      <c r="H4" s="107">
        <v>22.71794372560375</v>
      </c>
      <c r="I4" s="104">
        <v>15.982774275057732</v>
      </c>
      <c r="J4" s="107">
        <v>15.207383527047059</v>
      </c>
      <c r="K4" s="107">
        <v>21.867724716744018</v>
      </c>
      <c r="L4" s="107">
        <v>13.62559651992459</v>
      </c>
      <c r="M4" s="107">
        <v>16.533573654548618</v>
      </c>
      <c r="N4" s="111">
        <v>15.099043072303225</v>
      </c>
      <c r="P4" s="152"/>
    </row>
    <row r="5" spans="1:237" x14ac:dyDescent="0.2">
      <c r="A5" s="102">
        <f t="shared" ref="A5:A18" si="0">A4+1</f>
        <v>1997</v>
      </c>
      <c r="B5" s="103">
        <v>14.912325580164515</v>
      </c>
      <c r="C5" s="107">
        <v>26.162530967418562</v>
      </c>
      <c r="D5" s="107">
        <v>3.7268282207674508</v>
      </c>
      <c r="E5" s="104">
        <v>20.141857560213253</v>
      </c>
      <c r="F5" s="107">
        <v>20.592215651305096</v>
      </c>
      <c r="G5" s="107">
        <v>15.424887777944093</v>
      </c>
      <c r="H5" s="107">
        <v>23.217907618418039</v>
      </c>
      <c r="I5" s="104">
        <v>15.829873988035342</v>
      </c>
      <c r="J5" s="107">
        <v>15.23074326328547</v>
      </c>
      <c r="K5" s="107">
        <v>21.470903499104242</v>
      </c>
      <c r="L5" s="107">
        <v>13.553629436552544</v>
      </c>
      <c r="M5" s="107">
        <v>16.527701036506965</v>
      </c>
      <c r="N5" s="111">
        <v>14.618569319418768</v>
      </c>
      <c r="P5" s="152"/>
    </row>
    <row r="6" spans="1:237" x14ac:dyDescent="0.2">
      <c r="A6" s="102">
        <f t="shared" si="0"/>
        <v>1998</v>
      </c>
      <c r="B6" s="103">
        <v>14.483538206234336</v>
      </c>
      <c r="C6" s="107">
        <v>27.989525729779469</v>
      </c>
      <c r="D6" s="107">
        <v>3.6801502569131137</v>
      </c>
      <c r="E6" s="104">
        <v>19.920231829874382</v>
      </c>
      <c r="F6" s="107">
        <v>20.540598383398041</v>
      </c>
      <c r="G6" s="107">
        <v>15.45590894059257</v>
      </c>
      <c r="H6" s="107">
        <v>21.895444354414664</v>
      </c>
      <c r="I6" s="104">
        <v>15.908635694247044</v>
      </c>
      <c r="J6" s="107">
        <v>15.167734032575819</v>
      </c>
      <c r="K6" s="107">
        <v>21.314974164605811</v>
      </c>
      <c r="L6" s="107">
        <v>13.663783593618373</v>
      </c>
      <c r="M6" s="107">
        <v>16.528261954543076</v>
      </c>
      <c r="N6" s="111">
        <v>15.011302673402415</v>
      </c>
      <c r="P6" s="152"/>
    </row>
    <row r="7" spans="1:237" x14ac:dyDescent="0.2">
      <c r="A7" s="102">
        <f t="shared" si="0"/>
        <v>1999</v>
      </c>
      <c r="B7" s="103">
        <v>12.528834003126498</v>
      </c>
      <c r="C7" s="107">
        <v>25.552196136482912</v>
      </c>
      <c r="D7" s="107">
        <v>3.481293918636192</v>
      </c>
      <c r="E7" s="104">
        <v>20.014306049348349</v>
      </c>
      <c r="F7" s="107">
        <v>20.753177582502737</v>
      </c>
      <c r="G7" s="107">
        <v>15.506313141537051</v>
      </c>
      <c r="H7" s="107">
        <v>20.93226054530512</v>
      </c>
      <c r="I7" s="104">
        <v>15.834087269965075</v>
      </c>
      <c r="J7" s="107">
        <v>15.126970968071237</v>
      </c>
      <c r="K7" s="107">
        <v>20.990800188194232</v>
      </c>
      <c r="L7" s="107">
        <v>13.797944987378422</v>
      </c>
      <c r="M7" s="107">
        <v>16.494045782506035</v>
      </c>
      <c r="N7" s="111">
        <v>14.613190478990127</v>
      </c>
      <c r="P7" s="152"/>
    </row>
    <row r="8" spans="1:237" x14ac:dyDescent="0.2">
      <c r="A8" s="102">
        <f t="shared" si="0"/>
        <v>2000</v>
      </c>
      <c r="B8" s="103">
        <v>11.093916255184153</v>
      </c>
      <c r="C8" s="107">
        <v>25.25594346795253</v>
      </c>
      <c r="D8" s="107">
        <v>3.4925792867157011</v>
      </c>
      <c r="E8" s="104">
        <v>20.181406638494622</v>
      </c>
      <c r="F8" s="107">
        <v>20.858719662864704</v>
      </c>
      <c r="G8" s="107">
        <v>15.735791467394266</v>
      </c>
      <c r="H8" s="107">
        <v>20.83748692574768</v>
      </c>
      <c r="I8" s="104">
        <v>15.730368520519667</v>
      </c>
      <c r="J8" s="107">
        <v>15.182907083725484</v>
      </c>
      <c r="K8" s="107">
        <v>20.621754933959668</v>
      </c>
      <c r="L8" s="107">
        <v>13.475835914915004</v>
      </c>
      <c r="M8" s="107">
        <v>16.476538480913781</v>
      </c>
      <c r="N8" s="111">
        <v>14.707373358495515</v>
      </c>
      <c r="P8" s="152"/>
    </row>
    <row r="9" spans="1:237" x14ac:dyDescent="0.2">
      <c r="A9" s="102">
        <f t="shared" si="0"/>
        <v>2001</v>
      </c>
      <c r="B9" s="103">
        <v>11.191068922367871</v>
      </c>
      <c r="C9" s="107">
        <v>26.134988897595377</v>
      </c>
      <c r="D9" s="107">
        <v>3.5233660556917581</v>
      </c>
      <c r="E9" s="104">
        <v>20.67443011487612</v>
      </c>
      <c r="F9" s="107">
        <v>20.820556909152742</v>
      </c>
      <c r="G9" s="107">
        <v>16.132189023375389</v>
      </c>
      <c r="H9" s="107">
        <v>24.864222834197221</v>
      </c>
      <c r="I9" s="104">
        <v>15.783626865192673</v>
      </c>
      <c r="J9" s="107">
        <v>16.063728419991687</v>
      </c>
      <c r="K9" s="107">
        <v>20.421253891670744</v>
      </c>
      <c r="L9" s="107">
        <v>13.051384603733796</v>
      </c>
      <c r="M9" s="107">
        <v>16.480987068717546</v>
      </c>
      <c r="N9" s="111">
        <v>14.984227771763967</v>
      </c>
      <c r="P9" s="152"/>
    </row>
    <row r="10" spans="1:237" x14ac:dyDescent="0.2">
      <c r="A10" s="102">
        <f t="shared" si="0"/>
        <v>2002</v>
      </c>
      <c r="B10" s="103">
        <v>10.908790344236779</v>
      </c>
      <c r="C10" s="107">
        <v>25.574060242653662</v>
      </c>
      <c r="D10" s="107">
        <v>3.5004612763390126</v>
      </c>
      <c r="E10" s="104">
        <v>20.130913094305242</v>
      </c>
      <c r="F10" s="107">
        <v>20.789988814872796</v>
      </c>
      <c r="G10" s="107">
        <v>16.218726121431651</v>
      </c>
      <c r="H10" s="107">
        <v>19.163256896753627</v>
      </c>
      <c r="I10" s="104">
        <v>15.637470839406776</v>
      </c>
      <c r="J10" s="107">
        <v>16.087175530191978</v>
      </c>
      <c r="K10" s="107">
        <v>20.487790042689586</v>
      </c>
      <c r="L10" s="107">
        <v>12.901069560633097</v>
      </c>
      <c r="M10" s="107">
        <v>16.472379324033156</v>
      </c>
      <c r="N10" s="111">
        <v>14.939507105106339</v>
      </c>
      <c r="P10" s="152"/>
    </row>
    <row r="11" spans="1:237" x14ac:dyDescent="0.2">
      <c r="A11" s="102">
        <f t="shared" si="0"/>
        <v>2003</v>
      </c>
      <c r="B11" s="103">
        <v>11.647612291693884</v>
      </c>
      <c r="C11" s="107">
        <v>26.90855269362325</v>
      </c>
      <c r="D11" s="107">
        <v>3.584270745849647</v>
      </c>
      <c r="E11" s="104">
        <v>20.256909112683978</v>
      </c>
      <c r="F11" s="107">
        <v>20.917481174141191</v>
      </c>
      <c r="G11" s="107">
        <v>15.917854721694782</v>
      </c>
      <c r="H11" s="107">
        <v>18.845882664446421</v>
      </c>
      <c r="I11" s="104">
        <v>15.821082513857734</v>
      </c>
      <c r="J11" s="107">
        <v>16.213031082039596</v>
      </c>
      <c r="K11" s="107">
        <v>20.611702240152155</v>
      </c>
      <c r="L11" s="107">
        <v>13.00561351621465</v>
      </c>
      <c r="M11" s="107">
        <v>16.465875823709641</v>
      </c>
      <c r="N11" s="111">
        <v>14.856677292088873</v>
      </c>
      <c r="P11" s="152"/>
    </row>
    <row r="12" spans="1:237" x14ac:dyDescent="0.2">
      <c r="A12" s="102">
        <f t="shared" si="0"/>
        <v>2004</v>
      </c>
      <c r="B12" s="103">
        <v>11.505875164645603</v>
      </c>
      <c r="C12" s="107">
        <v>26.78734537466671</v>
      </c>
      <c r="D12" s="107">
        <v>3.6016846909720264</v>
      </c>
      <c r="E12" s="104">
        <v>20.219268478031104</v>
      </c>
      <c r="F12" s="107">
        <v>20.877355942705456</v>
      </c>
      <c r="G12" s="107">
        <v>16.072764347061486</v>
      </c>
      <c r="H12" s="107">
        <v>18.966101385498813</v>
      </c>
      <c r="I12" s="104">
        <v>15.845938322092213</v>
      </c>
      <c r="J12" s="107">
        <v>16.219025064576609</v>
      </c>
      <c r="K12" s="107">
        <v>20.531451127129515</v>
      </c>
      <c r="L12" s="107">
        <v>13.026332607491685</v>
      </c>
      <c r="M12" s="107">
        <v>16.465285094674613</v>
      </c>
      <c r="N12" s="111">
        <v>14.774464098623296</v>
      </c>
      <c r="P12" s="152"/>
    </row>
    <row r="13" spans="1:237" x14ac:dyDescent="0.2">
      <c r="A13" s="102">
        <f t="shared" si="0"/>
        <v>2005</v>
      </c>
      <c r="B13" s="103">
        <v>9.4997858122023651</v>
      </c>
      <c r="C13" s="107">
        <v>24.433353419922451</v>
      </c>
      <c r="D13" s="107">
        <v>3.3420140470312139</v>
      </c>
      <c r="E13" s="104">
        <v>20.27181972362677</v>
      </c>
      <c r="F13" s="107">
        <v>20.870401581980339</v>
      </c>
      <c r="G13" s="107">
        <v>16.250490786063239</v>
      </c>
      <c r="H13" s="107">
        <v>19.260466429774436</v>
      </c>
      <c r="I13" s="104">
        <v>16.073375140368402</v>
      </c>
      <c r="J13" s="107">
        <v>16.131429534533993</v>
      </c>
      <c r="K13" s="107">
        <v>20.652591597715258</v>
      </c>
      <c r="L13" s="107">
        <v>13.635084668633443</v>
      </c>
      <c r="M13" s="107">
        <v>16.390690123469071</v>
      </c>
      <c r="N13" s="111">
        <v>14.802210011667688</v>
      </c>
      <c r="P13" s="152"/>
    </row>
    <row r="14" spans="1:237" x14ac:dyDescent="0.2">
      <c r="A14" s="102">
        <f t="shared" si="0"/>
        <v>2006</v>
      </c>
      <c r="B14" s="103">
        <v>9.2890249910753884</v>
      </c>
      <c r="C14" s="107">
        <v>26.064320754882797</v>
      </c>
      <c r="D14" s="107">
        <v>3.2495595729638791</v>
      </c>
      <c r="E14" s="104">
        <v>20.075079366880349</v>
      </c>
      <c r="F14" s="107">
        <v>20.791574322577706</v>
      </c>
      <c r="G14" s="107">
        <v>16.293038143557446</v>
      </c>
      <c r="H14" s="107">
        <v>18.796395606272803</v>
      </c>
      <c r="I14" s="104">
        <v>16.140725260602839</v>
      </c>
      <c r="J14" s="107">
        <v>16.198448668477859</v>
      </c>
      <c r="K14" s="107">
        <v>20.669164723771917</v>
      </c>
      <c r="L14" s="107">
        <v>13.388254349515757</v>
      </c>
      <c r="M14" s="107">
        <v>16.419301944018226</v>
      </c>
      <c r="N14" s="111">
        <v>14.790435918872454</v>
      </c>
      <c r="P14" s="152"/>
    </row>
    <row r="15" spans="1:237" x14ac:dyDescent="0.2">
      <c r="A15" s="102">
        <f t="shared" si="0"/>
        <v>2007</v>
      </c>
      <c r="B15" s="103">
        <v>10.162212089549</v>
      </c>
      <c r="C15" s="107">
        <v>26.660136563759263</v>
      </c>
      <c r="D15" s="107">
        <v>3.351893414889044</v>
      </c>
      <c r="E15" s="104">
        <v>20.056139243024866</v>
      </c>
      <c r="F15" s="107">
        <v>20.805720767731621</v>
      </c>
      <c r="G15" s="107">
        <v>16.28017748892449</v>
      </c>
      <c r="H15" s="107">
        <v>18.734172381050701</v>
      </c>
      <c r="I15" s="104">
        <v>16.051542558074935</v>
      </c>
      <c r="J15" s="107">
        <v>16.273967919977871</v>
      </c>
      <c r="K15" s="107">
        <v>20.82145572212022</v>
      </c>
      <c r="L15" s="107">
        <v>13.396457455027061</v>
      </c>
      <c r="M15" s="107">
        <v>16.403251644686776</v>
      </c>
      <c r="N15" s="111">
        <v>14.831243271189104</v>
      </c>
      <c r="P15" s="152"/>
    </row>
    <row r="16" spans="1:237" x14ac:dyDescent="0.2">
      <c r="A16" s="102">
        <f t="shared" si="0"/>
        <v>2008</v>
      </c>
      <c r="B16" s="103">
        <v>10.108867221505511</v>
      </c>
      <c r="C16" s="107">
        <v>27.142303040768624</v>
      </c>
      <c r="D16" s="107">
        <v>3.3093611016857505</v>
      </c>
      <c r="E16" s="104">
        <v>19.934248100729164</v>
      </c>
      <c r="F16" s="107">
        <v>20.789956098592342</v>
      </c>
      <c r="G16" s="107">
        <v>16.120777942002174</v>
      </c>
      <c r="H16" s="107">
        <v>18.77961275590043</v>
      </c>
      <c r="I16" s="104">
        <v>16.063348746705998</v>
      </c>
      <c r="J16" s="107">
        <v>16.227608164993359</v>
      </c>
      <c r="K16" s="107">
        <v>20.86629684054099</v>
      </c>
      <c r="L16" s="107">
        <v>13.429065947180405</v>
      </c>
      <c r="M16" s="107">
        <v>16.372564296726321</v>
      </c>
      <c r="N16" s="111">
        <v>14.823371164987526</v>
      </c>
      <c r="P16" s="152"/>
    </row>
    <row r="17" spans="1:16" x14ac:dyDescent="0.2">
      <c r="A17" s="102">
        <f t="shared" si="0"/>
        <v>2009</v>
      </c>
      <c r="B17" s="103">
        <v>10.022054417808171</v>
      </c>
      <c r="C17" s="107">
        <v>26.738879556441287</v>
      </c>
      <c r="D17" s="107">
        <v>3.3935351959871651</v>
      </c>
      <c r="E17" s="104">
        <v>19.718125958459879</v>
      </c>
      <c r="F17" s="107">
        <v>20.841308027542343</v>
      </c>
      <c r="G17" s="107">
        <v>15.707338890023109</v>
      </c>
      <c r="H17" s="107">
        <v>18.944957299638492</v>
      </c>
      <c r="I17" s="104">
        <v>16.050089812637349</v>
      </c>
      <c r="J17" s="107">
        <v>16.444858434972158</v>
      </c>
      <c r="K17" s="107">
        <v>20.927811711108951</v>
      </c>
      <c r="L17" s="107">
        <v>13.507346187763424</v>
      </c>
      <c r="M17" s="107">
        <v>16.491968319438879</v>
      </c>
      <c r="N17" s="111">
        <v>14.837164914925594</v>
      </c>
      <c r="P17" s="152"/>
    </row>
    <row r="18" spans="1:16" x14ac:dyDescent="0.2">
      <c r="A18" s="102">
        <f t="shared" si="0"/>
        <v>2010</v>
      </c>
      <c r="B18" s="103">
        <v>9.1686974775366874</v>
      </c>
      <c r="C18" s="107">
        <v>27.000807674916345</v>
      </c>
      <c r="D18" s="107">
        <v>3.4565864009964233</v>
      </c>
      <c r="E18" s="104">
        <v>19.562349233929321</v>
      </c>
      <c r="F18" s="107">
        <v>20.921560031461649</v>
      </c>
      <c r="G18" s="107">
        <v>15.519517652476612</v>
      </c>
      <c r="H18" s="107">
        <v>19.120065992047095</v>
      </c>
      <c r="I18" s="104">
        <v>16.043398669677842</v>
      </c>
      <c r="J18" s="107">
        <v>16.457493695431307</v>
      </c>
      <c r="K18" s="107">
        <v>21.035679838033779</v>
      </c>
      <c r="L18" s="107">
        <v>13.506980011272155</v>
      </c>
      <c r="M18" s="107">
        <v>16.530521064943876</v>
      </c>
      <c r="N18" s="111">
        <v>14.936145861716604</v>
      </c>
      <c r="P18" s="152"/>
    </row>
    <row r="19" spans="1:16" x14ac:dyDescent="0.2">
      <c r="A19" s="102">
        <v>2011</v>
      </c>
      <c r="B19" s="103">
        <v>9.3482988500635926</v>
      </c>
      <c r="C19" s="107">
        <v>29.095245246811928</v>
      </c>
      <c r="D19" s="107">
        <v>3.4511953590677038</v>
      </c>
      <c r="E19" s="104">
        <v>19.257864507537857</v>
      </c>
      <c r="F19" s="107">
        <v>20.894469947704593</v>
      </c>
      <c r="G19" s="107">
        <v>15.462636449526284</v>
      </c>
      <c r="H19" s="107">
        <v>19.134846934375805</v>
      </c>
      <c r="I19" s="104">
        <v>16.131127963799745</v>
      </c>
      <c r="J19" s="107">
        <v>16.60343022655945</v>
      </c>
      <c r="K19" s="107">
        <v>20.985981122857762</v>
      </c>
      <c r="L19" s="107">
        <v>13.511602212511379</v>
      </c>
      <c r="M19" s="107">
        <v>16.574025688709675</v>
      </c>
      <c r="N19" s="111">
        <v>14.824858484829335</v>
      </c>
      <c r="P19" s="152"/>
    </row>
    <row r="20" spans="1:16" x14ac:dyDescent="0.2">
      <c r="A20" s="102">
        <v>2012</v>
      </c>
      <c r="B20" s="103">
        <v>9.0168101988423768</v>
      </c>
      <c r="C20" s="107">
        <v>27.116948806263377</v>
      </c>
      <c r="D20" s="107">
        <v>3.3686885075983271</v>
      </c>
      <c r="E20" s="104">
        <v>19.087037277835648</v>
      </c>
      <c r="F20" s="107">
        <v>20.840764865935043</v>
      </c>
      <c r="G20" s="107">
        <v>15.897247761085019</v>
      </c>
      <c r="H20" s="107">
        <v>18.918341828214221</v>
      </c>
      <c r="I20" s="104">
        <v>16.088350116260781</v>
      </c>
      <c r="J20" s="107">
        <v>16.367634518402003</v>
      </c>
      <c r="K20" s="107">
        <v>20.884398326405602</v>
      </c>
      <c r="L20" s="107">
        <v>13.456617693878362</v>
      </c>
      <c r="M20" s="107">
        <v>16.465272159753962</v>
      </c>
      <c r="N20" s="111">
        <v>14.840536602753437</v>
      </c>
      <c r="P20" s="152"/>
    </row>
    <row r="21" spans="1:16" x14ac:dyDescent="0.2">
      <c r="A21" s="102">
        <v>2013</v>
      </c>
      <c r="B21" s="103">
        <v>8.9287541273916222</v>
      </c>
      <c r="C21" s="107">
        <v>27.292386814826802</v>
      </c>
      <c r="D21" s="107">
        <v>3.3885433300374026</v>
      </c>
      <c r="E21" s="104">
        <v>19.03728156524182</v>
      </c>
      <c r="F21" s="107">
        <v>20.848963289827932</v>
      </c>
      <c r="G21" s="107">
        <v>15.831282697339617</v>
      </c>
      <c r="H21" s="107">
        <v>18.938666198537788</v>
      </c>
      <c r="I21" s="104">
        <v>16.174818184039445</v>
      </c>
      <c r="J21" s="107">
        <v>16.395832160056028</v>
      </c>
      <c r="K21" s="107">
        <v>20.920270593511219</v>
      </c>
      <c r="L21" s="107">
        <v>13.468011584605463</v>
      </c>
      <c r="M21" s="107">
        <v>16.472933862376582</v>
      </c>
      <c r="N21" s="111">
        <v>14.848886716733601</v>
      </c>
      <c r="P21" s="152"/>
    </row>
    <row r="22" spans="1:16" x14ac:dyDescent="0.2">
      <c r="A22" s="102">
        <v>2014</v>
      </c>
      <c r="B22" s="103">
        <v>9.7591173929665551</v>
      </c>
      <c r="C22" s="107">
        <v>27.397761856671394</v>
      </c>
      <c r="D22" s="107">
        <v>3.3946516492287961</v>
      </c>
      <c r="E22" s="104">
        <v>19.08200391162838</v>
      </c>
      <c r="F22" s="107">
        <v>20.856170376843984</v>
      </c>
      <c r="G22" s="107">
        <v>15.756466898742138</v>
      </c>
      <c r="H22" s="107">
        <v>18.972748501452305</v>
      </c>
      <c r="I22" s="104">
        <v>16.23310964596368</v>
      </c>
      <c r="J22" s="107">
        <v>16.416142866735719</v>
      </c>
      <c r="K22" s="107">
        <v>20.93673973874305</v>
      </c>
      <c r="L22" s="107">
        <v>13.479937272868531</v>
      </c>
      <c r="M22" s="107">
        <v>16.484547565324885</v>
      </c>
      <c r="N22" s="111">
        <v>14.851827290991016</v>
      </c>
      <c r="P22" s="152"/>
    </row>
    <row r="23" spans="1:16" x14ac:dyDescent="0.2">
      <c r="A23" s="102">
        <v>2015</v>
      </c>
      <c r="B23" s="103">
        <v>10.17509270050525</v>
      </c>
      <c r="C23" s="107">
        <v>27.440338325988524</v>
      </c>
      <c r="D23" s="107">
        <v>3.4088667404859692</v>
      </c>
      <c r="E23" s="104">
        <v>18.988714867110041</v>
      </c>
      <c r="F23" s="107">
        <v>20.867206089885926</v>
      </c>
      <c r="G23" s="107">
        <v>15.695748391532129</v>
      </c>
      <c r="H23" s="107">
        <v>19.004937792377618</v>
      </c>
      <c r="I23" s="104">
        <v>16.237055738941688</v>
      </c>
      <c r="J23" s="107">
        <v>16.447565317026108</v>
      </c>
      <c r="K23" s="107">
        <v>20.94848022177673</v>
      </c>
      <c r="L23" s="107">
        <v>13.488415827149886</v>
      </c>
      <c r="M23" s="107">
        <v>16.503211443424643</v>
      </c>
      <c r="N23" s="111">
        <v>14.856569978658264</v>
      </c>
    </row>
    <row r="24" spans="1:16" ht="51.75" thickBot="1" x14ac:dyDescent="0.25">
      <c r="A24" s="102" t="s">
        <v>19</v>
      </c>
      <c r="B24" s="105">
        <f>AVERAGE(B3:B23)</f>
        <v>11.109785723829157</v>
      </c>
      <c r="C24" s="106">
        <f t="shared" ref="C24:N24" si="1">AVERAGE(C3:C23)</f>
        <v>26.749895741137475</v>
      </c>
      <c r="D24" s="106">
        <f t="shared" si="1"/>
        <v>3.4812057517000676</v>
      </c>
      <c r="E24" s="106">
        <f t="shared" si="1"/>
        <v>19.840854231299296</v>
      </c>
      <c r="F24" s="106">
        <f t="shared" si="1"/>
        <v>20.791039376247475</v>
      </c>
      <c r="G24" s="106">
        <f t="shared" si="1"/>
        <v>15.829618399570915</v>
      </c>
      <c r="H24" s="106">
        <f t="shared" si="1"/>
        <v>20.172846233472292</v>
      </c>
      <c r="I24" s="106">
        <f t="shared" si="1"/>
        <v>15.984667770859295</v>
      </c>
      <c r="J24" s="106">
        <f t="shared" si="1"/>
        <v>15.994599756715914</v>
      </c>
      <c r="K24" s="106">
        <f t="shared" si="1"/>
        <v>20.959788985017138</v>
      </c>
      <c r="L24" s="106">
        <f t="shared" si="1"/>
        <v>13.42729312073863</v>
      </c>
      <c r="M24" s="106">
        <f t="shared" si="1"/>
        <v>16.480390733742798</v>
      </c>
      <c r="N24" s="153">
        <f t="shared" si="1"/>
        <v>14.84176892114364</v>
      </c>
    </row>
    <row r="25" spans="1:16" x14ac:dyDescent="0.2">
      <c r="B25" s="148"/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</row>
  </sheetData>
  <mergeCells count="1">
    <mergeCell ref="A1:N1"/>
  </mergeCells>
  <phoneticPr fontId="8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/>
  </sheetViews>
  <sheetFormatPr defaultRowHeight="12.75" x14ac:dyDescent="0.2"/>
  <cols>
    <col min="1" max="1" width="7.5" style="7" bestFit="1" customWidth="1"/>
    <col min="2" max="2" width="9" style="7" hidden="1" customWidth="1"/>
    <col min="3" max="3" width="11" style="7" hidden="1" customWidth="1"/>
    <col min="4" max="4" width="17.125" style="7" customWidth="1"/>
    <col min="5" max="5" width="15.5" style="7" bestFit="1" customWidth="1"/>
    <col min="6" max="6" width="13.75" style="7" hidden="1" customWidth="1"/>
    <col min="7" max="7" width="14.125" style="7" hidden="1" customWidth="1"/>
    <col min="8" max="8" width="10.375" style="7" hidden="1" customWidth="1"/>
    <col min="9" max="9" width="10" style="7" hidden="1" customWidth="1"/>
    <col min="10" max="10" width="7.875" style="7" hidden="1" customWidth="1"/>
    <col min="11" max="11" width="9.375" style="7" hidden="1" customWidth="1"/>
    <col min="12" max="12" width="12" hidden="1" customWidth="1"/>
    <col min="13" max="13" width="18.25" bestFit="1" customWidth="1"/>
    <col min="14" max="14" width="14.5" customWidth="1"/>
    <col min="15" max="15" width="12.5" customWidth="1"/>
    <col min="19" max="19" width="16.5" bestFit="1" customWidth="1"/>
    <col min="20" max="21" width="9" customWidth="1"/>
  </cols>
  <sheetData>
    <row r="1" spans="1:20" ht="28.5" customHeight="1" thickBot="1" x14ac:dyDescent="0.25">
      <c r="D1" s="226" t="s">
        <v>190</v>
      </c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8"/>
    </row>
    <row r="2" spans="1:20" ht="39" thickBot="1" x14ac:dyDescent="0.25">
      <c r="C2" s="117"/>
      <c r="D2" s="125" t="s">
        <v>187</v>
      </c>
      <c r="E2" s="123" t="s">
        <v>188</v>
      </c>
      <c r="F2" s="123" t="s">
        <v>59</v>
      </c>
      <c r="G2" s="123" t="s">
        <v>58</v>
      </c>
      <c r="H2" s="123" t="s">
        <v>99</v>
      </c>
      <c r="I2" s="123" t="s">
        <v>100</v>
      </c>
      <c r="J2" s="123" t="s">
        <v>63</v>
      </c>
      <c r="K2" s="123" t="s">
        <v>64</v>
      </c>
      <c r="L2" s="123" t="s">
        <v>65</v>
      </c>
      <c r="M2" s="123" t="s">
        <v>189</v>
      </c>
      <c r="N2" s="123" t="s">
        <v>66</v>
      </c>
      <c r="O2" s="124" t="s">
        <v>67</v>
      </c>
    </row>
    <row r="3" spans="1:20" hidden="1" x14ac:dyDescent="0.2">
      <c r="A3" t="s">
        <v>128</v>
      </c>
      <c r="B3" s="119">
        <v>18047.00691330056</v>
      </c>
      <c r="C3" s="119">
        <v>111327.43537731466</v>
      </c>
      <c r="D3" s="118">
        <f>C3*1000000</f>
        <v>111327435377.31465</v>
      </c>
      <c r="E3" s="118">
        <f>B3*1000000</f>
        <v>18047006913.30056</v>
      </c>
    </row>
    <row r="4" spans="1:20" hidden="1" x14ac:dyDescent="0.2">
      <c r="A4" t="s">
        <v>129</v>
      </c>
      <c r="B4" s="119">
        <v>19989.577483659697</v>
      </c>
      <c r="C4" s="119">
        <v>121082.60203146991</v>
      </c>
      <c r="D4" s="118">
        <f t="shared" ref="D4:D40" si="0">C4*1000000</f>
        <v>121082602031.46991</v>
      </c>
      <c r="E4" s="118">
        <f t="shared" ref="E4:E40" si="1">B4*1000000</f>
        <v>19989577483.659698</v>
      </c>
    </row>
    <row r="5" spans="1:20" hidden="1" x14ac:dyDescent="0.2">
      <c r="A5" t="s">
        <v>130</v>
      </c>
      <c r="B5" s="119">
        <v>20028.728696995757</v>
      </c>
      <c r="C5" s="119">
        <v>122075.76574753899</v>
      </c>
      <c r="D5" s="118">
        <f t="shared" si="0"/>
        <v>122075765747.53899</v>
      </c>
      <c r="E5" s="118">
        <f t="shared" si="1"/>
        <v>20028728696.995758</v>
      </c>
    </row>
    <row r="6" spans="1:20" hidden="1" x14ac:dyDescent="0.2">
      <c r="A6" t="s">
        <v>131</v>
      </c>
      <c r="B6" s="119">
        <v>19729.736523171952</v>
      </c>
      <c r="C6" s="119">
        <v>121202.92490891542</v>
      </c>
      <c r="D6" s="118">
        <f t="shared" si="0"/>
        <v>121202924908.91542</v>
      </c>
      <c r="E6" s="118">
        <f t="shared" si="1"/>
        <v>19729736523.171951</v>
      </c>
    </row>
    <row r="7" spans="1:20" hidden="1" x14ac:dyDescent="0.2">
      <c r="A7" t="s">
        <v>132</v>
      </c>
      <c r="B7" s="119">
        <v>20813.249649834637</v>
      </c>
      <c r="C7" s="119">
        <v>131113.26674878006</v>
      </c>
      <c r="D7" s="118">
        <f t="shared" si="0"/>
        <v>131113266748.78006</v>
      </c>
      <c r="E7" s="118">
        <f t="shared" si="1"/>
        <v>20813249649.834637</v>
      </c>
      <c r="F7" s="119">
        <v>4118958622</v>
      </c>
      <c r="G7" s="119">
        <v>674878797</v>
      </c>
      <c r="H7" s="10">
        <f>E7/D7*100</f>
        <v>15.874251451391203</v>
      </c>
      <c r="I7" s="10">
        <f>G7/F7*100</f>
        <v>16.384694747729856</v>
      </c>
      <c r="J7" s="10">
        <f>D7/F7</f>
        <v>31.831654255637254</v>
      </c>
      <c r="K7" s="10">
        <f>E7/G7</f>
        <v>30.83998155276856</v>
      </c>
      <c r="M7" s="118">
        <f>E7*$L$26</f>
        <v>11912153797.90699</v>
      </c>
    </row>
    <row r="8" spans="1:20" hidden="1" x14ac:dyDescent="0.2">
      <c r="A8" t="s">
        <v>133</v>
      </c>
      <c r="B8" s="119">
        <v>23838.800526378549</v>
      </c>
      <c r="C8" s="119">
        <v>146758.63689499322</v>
      </c>
      <c r="D8" s="118">
        <f t="shared" si="0"/>
        <v>146758636894.99323</v>
      </c>
      <c r="E8" s="118">
        <f t="shared" si="1"/>
        <v>23838800526.378548</v>
      </c>
      <c r="F8" s="119">
        <v>4128329079</v>
      </c>
      <c r="G8" s="119">
        <v>697677279</v>
      </c>
      <c r="H8" s="10">
        <f t="shared" ref="H8:H43" si="2">E8/D8*100</f>
        <v>16.243541798112616</v>
      </c>
      <c r="I8" s="10">
        <f t="shared" ref="I8:I36" si="3">G8/F8*100</f>
        <v>16.899749648082743</v>
      </c>
      <c r="J8" s="10">
        <f t="shared" ref="J8:J36" si="4">D8/F8</f>
        <v>35.549161437135815</v>
      </c>
      <c r="K8" s="10">
        <f t="shared" ref="K8:K36" si="5">E8/G8</f>
        <v>34.168807332449404</v>
      </c>
      <c r="M8" s="118">
        <f t="shared" ref="M8:M30" si="6">E8*$L$26</f>
        <v>13643782830.909519</v>
      </c>
      <c r="N8" s="10">
        <f>(M8-M7)/M7*100</f>
        <v>14.536657789851429</v>
      </c>
    </row>
    <row r="9" spans="1:20" hidden="1" x14ac:dyDescent="0.2">
      <c r="A9" t="s">
        <v>134</v>
      </c>
      <c r="B9" s="119">
        <v>24303.028000046426</v>
      </c>
      <c r="C9" s="119">
        <v>151565.57448421759</v>
      </c>
      <c r="D9" s="118">
        <f t="shared" si="0"/>
        <v>151565574484.21759</v>
      </c>
      <c r="E9" s="118">
        <f t="shared" si="1"/>
        <v>24303028000.046425</v>
      </c>
      <c r="F9" s="119">
        <v>4479766142</v>
      </c>
      <c r="G9" s="119">
        <v>748604188</v>
      </c>
      <c r="H9" s="10">
        <f t="shared" si="2"/>
        <v>16.034662279182058</v>
      </c>
      <c r="I9" s="10">
        <f t="shared" si="3"/>
        <v>16.71078722126741</v>
      </c>
      <c r="J9" s="10">
        <f t="shared" si="4"/>
        <v>33.833367564261032</v>
      </c>
      <c r="K9" s="10">
        <f t="shared" si="5"/>
        <v>32.464456370428998</v>
      </c>
      <c r="M9" s="118">
        <f t="shared" si="6"/>
        <v>13909476519.140924</v>
      </c>
      <c r="N9" s="10">
        <f t="shared" ref="N9:N39" si="7">(M9-M8)/M8*100</f>
        <v>1.9473608714255211</v>
      </c>
    </row>
    <row r="10" spans="1:20" ht="13.5" hidden="1" thickBot="1" x14ac:dyDescent="0.25">
      <c r="A10" t="s">
        <v>135</v>
      </c>
      <c r="B10" s="119">
        <v>23980.812578644673</v>
      </c>
      <c r="C10" s="119">
        <v>150107.42487200908</v>
      </c>
      <c r="D10" s="118">
        <f t="shared" si="0"/>
        <v>150107424872.00909</v>
      </c>
      <c r="E10" s="118">
        <f t="shared" si="1"/>
        <v>23980812578.644672</v>
      </c>
      <c r="F10" s="119">
        <v>4393645140</v>
      </c>
      <c r="G10" s="119">
        <v>741841930</v>
      </c>
      <c r="H10" s="10">
        <f t="shared" si="2"/>
        <v>15.975767087532281</v>
      </c>
      <c r="I10" s="10">
        <f t="shared" si="3"/>
        <v>16.884429815376485</v>
      </c>
      <c r="J10" s="10">
        <f t="shared" si="4"/>
        <v>34.164667397788321</v>
      </c>
      <c r="K10" s="10">
        <f t="shared" si="5"/>
        <v>32.326040910958852</v>
      </c>
      <c r="M10" s="118">
        <f t="shared" si="6"/>
        <v>13725061316.30759</v>
      </c>
      <c r="N10" s="10">
        <f t="shared" si="7"/>
        <v>-1.3258241787860165</v>
      </c>
    </row>
    <row r="11" spans="1:20" ht="15.75" customHeight="1" thickBot="1" x14ac:dyDescent="0.25">
      <c r="A11" t="s">
        <v>136</v>
      </c>
      <c r="B11" s="119">
        <v>24244.05365055595</v>
      </c>
      <c r="C11" s="119">
        <v>149755.01199999999</v>
      </c>
      <c r="D11" s="118">
        <f t="shared" si="0"/>
        <v>149755012000</v>
      </c>
      <c r="E11" s="118">
        <f t="shared" si="1"/>
        <v>24244053650.55595</v>
      </c>
      <c r="F11" s="119">
        <v>4324510166.1150007</v>
      </c>
      <c r="G11" s="119">
        <v>733454143.19999993</v>
      </c>
      <c r="H11" s="10">
        <f t="shared" si="2"/>
        <v>16.189143406135852</v>
      </c>
      <c r="I11" s="10">
        <f t="shared" si="3"/>
        <v>16.960398172885121</v>
      </c>
      <c r="J11" s="10">
        <f t="shared" si="4"/>
        <v>34.629358296672713</v>
      </c>
      <c r="K11" s="10">
        <f t="shared" si="5"/>
        <v>33.054627716439292</v>
      </c>
      <c r="M11" s="118">
        <f t="shared" si="6"/>
        <v>13875723427.572756</v>
      </c>
      <c r="N11" s="10">
        <f t="shared" si="7"/>
        <v>1.097715396623798</v>
      </c>
      <c r="O11" s="10">
        <f>(M11-M7)/M7*100</f>
        <v>16.483749815342144</v>
      </c>
      <c r="R11" s="229" t="s">
        <v>162</v>
      </c>
      <c r="S11" s="230"/>
      <c r="T11" s="231"/>
    </row>
    <row r="12" spans="1:20" x14ac:dyDescent="0.2">
      <c r="A12" t="s">
        <v>137</v>
      </c>
      <c r="B12" s="119">
        <v>26378.38395812783</v>
      </c>
      <c r="C12" s="119">
        <v>158630.93199999997</v>
      </c>
      <c r="D12" s="118">
        <f t="shared" si="0"/>
        <v>158630931999.99997</v>
      </c>
      <c r="E12" s="118">
        <f t="shared" si="1"/>
        <v>26378383958.127831</v>
      </c>
      <c r="F12" s="119">
        <v>4344832650.1500006</v>
      </c>
      <c r="G12" s="119">
        <v>733104993.00000012</v>
      </c>
      <c r="H12" s="10">
        <f t="shared" si="2"/>
        <v>16.628777014389499</v>
      </c>
      <c r="I12" s="10">
        <f t="shared" si="3"/>
        <v>16.873031760491177</v>
      </c>
      <c r="J12" s="10">
        <f t="shared" si="4"/>
        <v>36.510251319926766</v>
      </c>
      <c r="K12" s="10">
        <f t="shared" si="5"/>
        <v>35.981727324189464</v>
      </c>
      <c r="M12" s="118">
        <f t="shared" si="6"/>
        <v>15097275626.632278</v>
      </c>
      <c r="N12" s="10">
        <f t="shared" si="7"/>
        <v>8.8035208069378879</v>
      </c>
      <c r="O12" s="10">
        <f t="shared" ref="O12:O36" si="8">(M12-M8)/M8*100</f>
        <v>10.65315106328079</v>
      </c>
      <c r="R12" s="7">
        <v>2001</v>
      </c>
    </row>
    <row r="13" spans="1:20" x14ac:dyDescent="0.2">
      <c r="A13" t="s">
        <v>138</v>
      </c>
      <c r="B13" s="119">
        <v>26265.908701840115</v>
      </c>
      <c r="C13" s="119">
        <v>160430.73800000001</v>
      </c>
      <c r="D13" s="118">
        <f t="shared" si="0"/>
        <v>160430738000</v>
      </c>
      <c r="E13" s="118">
        <f t="shared" si="1"/>
        <v>26265908701.840115</v>
      </c>
      <c r="F13" s="119">
        <v>4469507962.3999996</v>
      </c>
      <c r="G13" s="119">
        <v>755965791.00000012</v>
      </c>
      <c r="H13" s="10">
        <f t="shared" si="2"/>
        <v>16.372117356862194</v>
      </c>
      <c r="I13" s="10">
        <f t="shared" si="3"/>
        <v>16.913848176569036</v>
      </c>
      <c r="J13" s="10">
        <f t="shared" si="4"/>
        <v>35.894496519445333</v>
      </c>
      <c r="K13" s="10">
        <f t="shared" si="5"/>
        <v>34.744837682529621</v>
      </c>
      <c r="M13" s="118">
        <f t="shared" si="6"/>
        <v>15032902086.992884</v>
      </c>
      <c r="N13" s="10">
        <f t="shared" si="7"/>
        <v>-0.42639176253652628</v>
      </c>
      <c r="O13" s="10">
        <f t="shared" si="8"/>
        <v>8.0766919323384005</v>
      </c>
      <c r="R13" s="7">
        <f>R12+1</f>
        <v>2002</v>
      </c>
      <c r="S13" s="154">
        <f>SUM(M7:M10)</f>
        <v>53190474464.26503</v>
      </c>
    </row>
    <row r="14" spans="1:20" x14ac:dyDescent="0.2">
      <c r="A14" t="s">
        <v>139</v>
      </c>
      <c r="B14" s="119">
        <v>25299.339348741632</v>
      </c>
      <c r="C14" s="119">
        <v>154932.41800000001</v>
      </c>
      <c r="D14" s="118">
        <f t="shared" si="0"/>
        <v>154932418000</v>
      </c>
      <c r="E14" s="118">
        <f t="shared" si="1"/>
        <v>25299339348.741631</v>
      </c>
      <c r="F14" s="119">
        <v>4792454884.6540003</v>
      </c>
      <c r="G14" s="119">
        <v>792421454</v>
      </c>
      <c r="H14" s="10">
        <f t="shared" si="2"/>
        <v>16.329274192791356</v>
      </c>
      <c r="I14" s="10">
        <f t="shared" si="3"/>
        <v>16.534771282613971</v>
      </c>
      <c r="J14" s="10">
        <f t="shared" si="4"/>
        <v>32.32840407034643</v>
      </c>
      <c r="K14" s="10">
        <f t="shared" si="5"/>
        <v>31.926620892247612</v>
      </c>
      <c r="M14" s="118">
        <f t="shared" si="6"/>
        <v>14479700497.420631</v>
      </c>
      <c r="N14" s="10">
        <f t="shared" si="7"/>
        <v>-3.6799387528167715</v>
      </c>
      <c r="O14" s="10">
        <f t="shared" si="8"/>
        <v>5.4982572661909179</v>
      </c>
      <c r="R14" s="7">
        <f t="shared" ref="R14:R23" si="9">R13+1</f>
        <v>2003</v>
      </c>
      <c r="S14" s="154">
        <f>SUM(M11:M14)</f>
        <v>58485601638.618546</v>
      </c>
      <c r="T14" s="10">
        <f>(S14-S13)/S13*100</f>
        <v>9.9550290304534546</v>
      </c>
    </row>
    <row r="15" spans="1:20" x14ac:dyDescent="0.2">
      <c r="A15" t="s">
        <v>140</v>
      </c>
      <c r="B15" s="119">
        <v>26334.294143629166</v>
      </c>
      <c r="C15" s="119">
        <v>161952.87100000001</v>
      </c>
      <c r="D15" s="118">
        <f t="shared" si="0"/>
        <v>161952871000</v>
      </c>
      <c r="E15" s="118">
        <f t="shared" si="1"/>
        <v>26334294143.629166</v>
      </c>
      <c r="F15" s="119">
        <v>4499340550.9499998</v>
      </c>
      <c r="G15" s="119">
        <v>735941631.61000013</v>
      </c>
      <c r="H15" s="10">
        <f t="shared" si="2"/>
        <v>16.260467616921201</v>
      </c>
      <c r="I15" s="10">
        <f t="shared" si="3"/>
        <v>16.356655453755593</v>
      </c>
      <c r="J15" s="10">
        <f t="shared" si="4"/>
        <v>35.99480171951086</v>
      </c>
      <c r="K15" s="10">
        <f t="shared" si="5"/>
        <v>35.78312873266637</v>
      </c>
      <c r="M15" s="118">
        <f t="shared" si="6"/>
        <v>15072041477.229115</v>
      </c>
      <c r="N15" s="10">
        <f t="shared" si="7"/>
        <v>4.0908372373724227</v>
      </c>
      <c r="O15" s="10">
        <f t="shared" si="8"/>
        <v>8.6216625453857691</v>
      </c>
      <c r="R15" s="7">
        <f t="shared" si="9"/>
        <v>2004</v>
      </c>
      <c r="S15" s="154">
        <f>SUM(M15:M18)</f>
        <v>64613483317.552055</v>
      </c>
      <c r="T15" s="10">
        <f t="shared" ref="T15:T21" si="10">(S15-S14)/S14*100</f>
        <v>10.477590222628773</v>
      </c>
    </row>
    <row r="16" spans="1:20" x14ac:dyDescent="0.2">
      <c r="A16" t="s">
        <v>141</v>
      </c>
      <c r="B16" s="119">
        <v>28589.934636633374</v>
      </c>
      <c r="C16" s="119">
        <v>172153.283</v>
      </c>
      <c r="D16" s="118">
        <f t="shared" si="0"/>
        <v>172153283000</v>
      </c>
      <c r="E16" s="118">
        <f t="shared" si="1"/>
        <v>28589934636.633373</v>
      </c>
      <c r="F16" s="119">
        <v>4543677182.2600002</v>
      </c>
      <c r="G16" s="119">
        <v>765181765.9000001</v>
      </c>
      <c r="H16" s="10">
        <f t="shared" si="2"/>
        <v>16.607254963957541</v>
      </c>
      <c r="I16" s="10">
        <f t="shared" si="3"/>
        <v>16.8405838532614</v>
      </c>
      <c r="J16" s="10">
        <f t="shared" si="4"/>
        <v>37.888537432223977</v>
      </c>
      <c r="K16" s="10">
        <f t="shared" si="5"/>
        <v>37.363585896491067</v>
      </c>
      <c r="M16" s="118">
        <f t="shared" si="6"/>
        <v>16363023756.186516</v>
      </c>
      <c r="N16" s="10">
        <f t="shared" si="7"/>
        <v>8.5654108695747766</v>
      </c>
      <c r="O16" s="10">
        <f t="shared" si="8"/>
        <v>8.3839505938501944</v>
      </c>
      <c r="R16" s="7">
        <f t="shared" si="9"/>
        <v>2005</v>
      </c>
      <c r="S16" s="154">
        <f>SUM(M19:M22)</f>
        <v>70944863328.49118</v>
      </c>
      <c r="T16" s="10">
        <f t="shared" si="10"/>
        <v>9.7988526323873728</v>
      </c>
    </row>
    <row r="17" spans="1:20" x14ac:dyDescent="0.2">
      <c r="A17" t="s">
        <v>142</v>
      </c>
      <c r="B17" s="119">
        <v>29683.853002889915</v>
      </c>
      <c r="C17" s="119">
        <v>180297.17300000001</v>
      </c>
      <c r="D17" s="118">
        <f t="shared" si="0"/>
        <v>180297173000</v>
      </c>
      <c r="E17" s="118">
        <f t="shared" si="1"/>
        <v>29683853002.889915</v>
      </c>
      <c r="F17" s="119">
        <v>4775490888.2999992</v>
      </c>
      <c r="G17" s="119">
        <v>793665970.39999986</v>
      </c>
      <c r="H17" s="10">
        <f t="shared" si="2"/>
        <v>16.463848272812307</v>
      </c>
      <c r="I17" s="10">
        <f t="shared" si="3"/>
        <v>16.619568311699421</v>
      </c>
      <c r="J17" s="10">
        <f t="shared" si="4"/>
        <v>37.754688935064223</v>
      </c>
      <c r="K17" s="10">
        <f t="shared" si="5"/>
        <v>37.400939576544459</v>
      </c>
      <c r="M17" s="118">
        <f t="shared" si="6"/>
        <v>16989111658.865694</v>
      </c>
      <c r="N17" s="10">
        <f t="shared" si="7"/>
        <v>3.8262359818579839</v>
      </c>
      <c r="O17" s="10">
        <f t="shared" si="8"/>
        <v>13.012853809281491</v>
      </c>
      <c r="Q17" s="161"/>
      <c r="R17" s="7">
        <f t="shared" si="9"/>
        <v>2006</v>
      </c>
      <c r="S17" s="154">
        <f>SUM(M23:M26)</f>
        <v>78456440750.556015</v>
      </c>
      <c r="T17" s="10">
        <f t="shared" si="10"/>
        <v>10.587908792331431</v>
      </c>
    </row>
    <row r="18" spans="1:20" x14ac:dyDescent="0.2">
      <c r="A18" t="s">
        <v>143</v>
      </c>
      <c r="B18" s="119">
        <v>28286.410837478892</v>
      </c>
      <c r="C18" s="119">
        <v>173642.24300000002</v>
      </c>
      <c r="D18" s="118">
        <f t="shared" si="0"/>
        <v>173642243000.00003</v>
      </c>
      <c r="E18" s="118">
        <f t="shared" si="1"/>
        <v>28286410837.478893</v>
      </c>
      <c r="F18" s="119">
        <v>4830257034.4000006</v>
      </c>
      <c r="G18" s="119">
        <v>826240651</v>
      </c>
      <c r="H18" s="10">
        <f t="shared" si="2"/>
        <v>16.290051515562887</v>
      </c>
      <c r="I18" s="10">
        <f t="shared" si="3"/>
        <v>17.105521406328908</v>
      </c>
      <c r="J18" s="10">
        <f t="shared" si="4"/>
        <v>35.948861885270112</v>
      </c>
      <c r="K18" s="10">
        <f t="shared" si="5"/>
        <v>34.235075220813471</v>
      </c>
      <c r="L18">
        <f>L31/G31</f>
        <v>0.58440941989797135</v>
      </c>
      <c r="M18" s="118">
        <f t="shared" si="6"/>
        <v>16189306425.270731</v>
      </c>
      <c r="N18" s="10">
        <f t="shared" si="7"/>
        <v>-4.7077519393286718</v>
      </c>
      <c r="O18" s="10">
        <f t="shared" si="8"/>
        <v>11.806914985255693</v>
      </c>
      <c r="Q18" s="161"/>
      <c r="R18" s="7">
        <f t="shared" si="9"/>
        <v>2007</v>
      </c>
      <c r="S18" s="154">
        <f>SUM(M27:M30)</f>
        <v>90518017521.195206</v>
      </c>
      <c r="T18" s="10">
        <f t="shared" si="10"/>
        <v>15.373596680211001</v>
      </c>
    </row>
    <row r="19" spans="1:20" x14ac:dyDescent="0.2">
      <c r="A19" t="s">
        <v>144</v>
      </c>
      <c r="B19" s="119">
        <v>28914.924014524426</v>
      </c>
      <c r="C19" s="119">
        <v>176970.82</v>
      </c>
      <c r="D19" s="118">
        <f t="shared" si="0"/>
        <v>176970820000</v>
      </c>
      <c r="E19" s="118">
        <f t="shared" si="1"/>
        <v>28914924014.524426</v>
      </c>
      <c r="F19" s="119">
        <v>4690209425</v>
      </c>
      <c r="G19" s="119">
        <v>774740717</v>
      </c>
      <c r="H19" s="10">
        <f t="shared" si="2"/>
        <v>16.338808858163411</v>
      </c>
      <c r="I19" s="10">
        <f t="shared" si="3"/>
        <v>16.51825423552382</v>
      </c>
      <c r="J19" s="10">
        <f t="shared" si="4"/>
        <v>37.731965454826145</v>
      </c>
      <c r="K19" s="10">
        <f t="shared" si="5"/>
        <v>37.32206579575503</v>
      </c>
      <c r="L19">
        <f t="shared" ref="L19:L24" si="11">L32/G32</f>
        <v>0.58543455033832625</v>
      </c>
      <c r="M19" s="118">
        <f t="shared" si="6"/>
        <v>16549026591.748289</v>
      </c>
      <c r="N19" s="10">
        <f t="shared" si="7"/>
        <v>2.2219615654198268</v>
      </c>
      <c r="O19" s="10">
        <f t="shared" si="8"/>
        <v>9.7995027199905742</v>
      </c>
      <c r="Q19" s="161"/>
      <c r="R19" s="7">
        <f t="shared" si="9"/>
        <v>2008</v>
      </c>
      <c r="S19" s="154">
        <f>SUM(M31:M34)</f>
        <v>102965802743.67</v>
      </c>
      <c r="T19" s="10">
        <f t="shared" si="10"/>
        <v>13.751720998043387</v>
      </c>
    </row>
    <row r="20" spans="1:20" x14ac:dyDescent="0.2">
      <c r="A20" t="s">
        <v>145</v>
      </c>
      <c r="B20" s="119">
        <v>31156.568732768243</v>
      </c>
      <c r="C20" s="119">
        <v>191605.23100000003</v>
      </c>
      <c r="D20" s="118">
        <f t="shared" si="0"/>
        <v>191605231000.00003</v>
      </c>
      <c r="E20" s="118">
        <f t="shared" si="1"/>
        <v>31156568732.768242</v>
      </c>
      <c r="F20" s="119">
        <v>4760343407</v>
      </c>
      <c r="G20" s="119">
        <v>805551748</v>
      </c>
      <c r="H20" s="10">
        <f t="shared" si="2"/>
        <v>16.260813220056729</v>
      </c>
      <c r="I20" s="10">
        <f t="shared" si="3"/>
        <v>16.922135214351357</v>
      </c>
      <c r="J20" s="10">
        <f t="shared" si="4"/>
        <v>40.250295959373005</v>
      </c>
      <c r="K20" s="10">
        <f t="shared" si="5"/>
        <v>38.67730261913384</v>
      </c>
      <c r="L20">
        <f t="shared" si="11"/>
        <v>0.58087081840123489</v>
      </c>
      <c r="M20" s="118">
        <f t="shared" si="6"/>
        <v>17831998597.237034</v>
      </c>
      <c r="N20" s="10">
        <f t="shared" si="7"/>
        <v>7.7525526856574336</v>
      </c>
      <c r="O20" s="10">
        <f t="shared" si="8"/>
        <v>8.977404561275721</v>
      </c>
      <c r="Q20" s="161"/>
      <c r="R20" s="7">
        <f t="shared" si="9"/>
        <v>2009</v>
      </c>
      <c r="S20" s="154">
        <f>SUM(M35:M38)</f>
        <v>104903769653.98083</v>
      </c>
      <c r="T20" s="10">
        <f t="shared" si="10"/>
        <v>1.8821461676313465</v>
      </c>
    </row>
    <row r="21" spans="1:20" x14ac:dyDescent="0.2">
      <c r="A21" t="s">
        <v>146</v>
      </c>
      <c r="B21" s="119">
        <v>32559.717309429281</v>
      </c>
      <c r="C21" s="119">
        <v>199106.81299999997</v>
      </c>
      <c r="D21" s="118">
        <f t="shared" si="0"/>
        <v>199106812999.99997</v>
      </c>
      <c r="E21" s="118">
        <f t="shared" si="1"/>
        <v>32559717309.429279</v>
      </c>
      <c r="F21" s="119">
        <v>4824982237</v>
      </c>
      <c r="G21" s="119">
        <v>802738840</v>
      </c>
      <c r="H21" s="10">
        <f t="shared" si="2"/>
        <v>16.352889596715752</v>
      </c>
      <c r="I21" s="10">
        <f t="shared" si="3"/>
        <v>16.637135652941058</v>
      </c>
      <c r="J21" s="10">
        <f t="shared" si="4"/>
        <v>41.265812643446623</v>
      </c>
      <c r="K21" s="10">
        <f t="shared" si="5"/>
        <v>40.56078476211426</v>
      </c>
      <c r="L21">
        <f t="shared" si="11"/>
        <v>0.56311469509910428</v>
      </c>
      <c r="M21" s="118">
        <f t="shared" si="6"/>
        <v>18635069810.416534</v>
      </c>
      <c r="N21" s="10">
        <f t="shared" si="7"/>
        <v>4.5035401320855417</v>
      </c>
      <c r="O21" s="10">
        <f t="shared" si="8"/>
        <v>9.6883120471570052</v>
      </c>
      <c r="Q21" s="160"/>
      <c r="R21" s="7">
        <f t="shared" si="9"/>
        <v>2010</v>
      </c>
      <c r="S21" s="154">
        <f>SUM(M39:M42)</f>
        <v>113063483876.90617</v>
      </c>
      <c r="T21" s="10">
        <f t="shared" si="10"/>
        <v>7.7782850414619951</v>
      </c>
    </row>
    <row r="22" spans="1:20" x14ac:dyDescent="0.2">
      <c r="A22" t="s">
        <v>147</v>
      </c>
      <c r="B22" s="119">
        <v>31325.64752588651</v>
      </c>
      <c r="C22" s="119">
        <v>193270.35200000001</v>
      </c>
      <c r="D22" s="118">
        <f t="shared" si="0"/>
        <v>193270352000</v>
      </c>
      <c r="E22" s="118">
        <f t="shared" si="1"/>
        <v>31325647525.886509</v>
      </c>
      <c r="F22" s="119">
        <v>5011501336</v>
      </c>
      <c r="G22" s="119">
        <v>832010091</v>
      </c>
      <c r="H22" s="10">
        <f t="shared" si="2"/>
        <v>16.208201207129022</v>
      </c>
      <c r="I22" s="10">
        <f t="shared" si="3"/>
        <v>16.602012754606594</v>
      </c>
      <c r="J22" s="10">
        <f t="shared" si="4"/>
        <v>38.565359767869772</v>
      </c>
      <c r="K22" s="10">
        <f t="shared" si="5"/>
        <v>37.650562012097652</v>
      </c>
      <c r="L22">
        <f t="shared" si="11"/>
        <v>0.56498434357946659</v>
      </c>
      <c r="M22" s="118">
        <f t="shared" si="6"/>
        <v>17928768329.089325</v>
      </c>
      <c r="N22" s="10">
        <f t="shared" si="7"/>
        <v>-3.7901735196742043</v>
      </c>
      <c r="O22" s="10">
        <f t="shared" si="8"/>
        <v>10.744511581443522</v>
      </c>
      <c r="Q22" s="160"/>
      <c r="R22" s="7">
        <f t="shared" si="9"/>
        <v>2011</v>
      </c>
      <c r="S22" s="154">
        <f>SUM(M43:M46)</f>
        <v>122074227461.0639</v>
      </c>
      <c r="T22" s="10">
        <f>(S22-S21)/S21*100</f>
        <v>7.9696319936221451</v>
      </c>
    </row>
    <row r="23" spans="1:20" x14ac:dyDescent="0.2">
      <c r="A23" t="s">
        <v>148</v>
      </c>
      <c r="B23" s="119">
        <v>31409.572547105057</v>
      </c>
      <c r="C23" s="119">
        <v>194138.94680000003</v>
      </c>
      <c r="D23" s="118">
        <f t="shared" si="0"/>
        <v>194138946800.00003</v>
      </c>
      <c r="E23" s="118">
        <f t="shared" si="1"/>
        <v>31409572547.105057</v>
      </c>
      <c r="F23" s="119">
        <v>4675546289</v>
      </c>
      <c r="G23" s="119">
        <v>750919883</v>
      </c>
      <c r="H23" s="10">
        <f t="shared" si="2"/>
        <v>16.178913641404925</v>
      </c>
      <c r="I23" s="10">
        <f t="shared" si="3"/>
        <v>16.060580659134182</v>
      </c>
      <c r="J23" s="10">
        <f t="shared" si="4"/>
        <v>41.522195439866394</v>
      </c>
      <c r="K23" s="10">
        <f t="shared" si="5"/>
        <v>41.828127418361433</v>
      </c>
      <c r="L23">
        <f t="shared" si="11"/>
        <v>0.56386607347301743</v>
      </c>
      <c r="M23" s="118">
        <f t="shared" si="6"/>
        <v>17976801566.429363</v>
      </c>
      <c r="N23" s="10">
        <f t="shared" si="7"/>
        <v>0.26791152888123743</v>
      </c>
      <c r="O23" s="10">
        <f t="shared" si="8"/>
        <v>8.6275465615179705</v>
      </c>
      <c r="Q23" s="175"/>
      <c r="R23" s="7">
        <f t="shared" si="9"/>
        <v>2012</v>
      </c>
      <c r="S23" s="154">
        <f>SUM(M47:M50)</f>
        <v>129362230325.32404</v>
      </c>
      <c r="T23" s="10">
        <f>(S23-S22)/S22*100</f>
        <v>5.9701404758712657</v>
      </c>
    </row>
    <row r="24" spans="1:20" x14ac:dyDescent="0.2">
      <c r="A24" t="s">
        <v>149</v>
      </c>
      <c r="B24" s="119">
        <v>33858.497791269052</v>
      </c>
      <c r="C24" s="119">
        <v>209393.9375</v>
      </c>
      <c r="D24" s="118">
        <f t="shared" si="0"/>
        <v>209393937500</v>
      </c>
      <c r="E24" s="118">
        <f t="shared" si="1"/>
        <v>33858497791.269051</v>
      </c>
      <c r="F24" s="119">
        <v>4859349229</v>
      </c>
      <c r="G24" s="119">
        <v>811777848</v>
      </c>
      <c r="H24" s="10">
        <f t="shared" si="2"/>
        <v>16.169760307061924</v>
      </c>
      <c r="I24" s="10">
        <f t="shared" si="3"/>
        <v>16.705484824087335</v>
      </c>
      <c r="J24" s="10">
        <f t="shared" si="4"/>
        <v>43.090942353013581</v>
      </c>
      <c r="K24" s="10">
        <f t="shared" si="5"/>
        <v>41.709068404228063</v>
      </c>
      <c r="L24">
        <f t="shared" si="11"/>
        <v>0.56366596005589387</v>
      </c>
      <c r="M24" s="118">
        <f t="shared" si="6"/>
        <v>19378407497.211544</v>
      </c>
      <c r="N24" s="10">
        <f t="shared" si="7"/>
        <v>7.796748078921885</v>
      </c>
      <c r="O24" s="10">
        <f t="shared" si="8"/>
        <v>8.6721008390731775</v>
      </c>
      <c r="Q24" s="175"/>
      <c r="R24" s="7">
        <v>2013</v>
      </c>
      <c r="S24" s="154">
        <f>SUM(M51:M54)</f>
        <v>140485255188.9151</v>
      </c>
      <c r="T24" s="10">
        <f>(S24-S23)/S23*100</f>
        <v>8.5983558227301327</v>
      </c>
    </row>
    <row r="25" spans="1:20" x14ac:dyDescent="0.2">
      <c r="A25" t="s">
        <v>150</v>
      </c>
      <c r="B25" s="119">
        <v>36822.24902076841</v>
      </c>
      <c r="C25" s="119">
        <v>230055.91649999999</v>
      </c>
      <c r="D25" s="118">
        <f t="shared" si="0"/>
        <v>230055916500</v>
      </c>
      <c r="E25" s="118">
        <f t="shared" si="1"/>
        <v>36822249020.76841</v>
      </c>
      <c r="F25" s="119">
        <v>4906222423</v>
      </c>
      <c r="G25" s="119">
        <v>827883368</v>
      </c>
      <c r="H25" s="10">
        <f t="shared" si="2"/>
        <v>16.005782238062288</v>
      </c>
      <c r="I25" s="10">
        <f t="shared" si="3"/>
        <v>16.874150754334849</v>
      </c>
      <c r="J25" s="10">
        <f t="shared" si="4"/>
        <v>46.890641447789903</v>
      </c>
      <c r="K25" s="10">
        <f t="shared" si="5"/>
        <v>44.477580350144699</v>
      </c>
      <c r="M25" s="118">
        <f t="shared" si="6"/>
        <v>21074666421.622841</v>
      </c>
      <c r="N25" s="10">
        <f t="shared" si="7"/>
        <v>8.7533453131036687</v>
      </c>
      <c r="O25" s="10">
        <f t="shared" si="8"/>
        <v>13.09142727140541</v>
      </c>
      <c r="Q25" s="175"/>
      <c r="R25" s="7">
        <v>2014</v>
      </c>
      <c r="S25" s="154">
        <f>SUM(M55:M58)</f>
        <v>151768479239.3815</v>
      </c>
      <c r="T25" s="10">
        <f>(S25-S24)/S24*100</f>
        <v>8.0316073279672526</v>
      </c>
    </row>
    <row r="26" spans="1:20" x14ac:dyDescent="0.2">
      <c r="A26" t="s">
        <v>151</v>
      </c>
      <c r="B26" s="119">
        <v>34990.977246152681</v>
      </c>
      <c r="C26" s="119">
        <v>220450.31250000003</v>
      </c>
      <c r="D26" s="118">
        <f t="shared" si="0"/>
        <v>220450312500.00003</v>
      </c>
      <c r="E26" s="118">
        <f t="shared" si="1"/>
        <v>34990977246.152679</v>
      </c>
      <c r="F26" s="119">
        <v>5280826192</v>
      </c>
      <c r="G26" s="119">
        <v>873224453</v>
      </c>
      <c r="H26" s="10">
        <f t="shared" si="2"/>
        <v>15.872500632609752</v>
      </c>
      <c r="I26" s="10">
        <f t="shared" si="3"/>
        <v>16.535754468171294</v>
      </c>
      <c r="J26" s="10">
        <f t="shared" si="4"/>
        <v>41.74542097862706</v>
      </c>
      <c r="K26" s="10">
        <f t="shared" si="5"/>
        <v>40.071000217572561</v>
      </c>
      <c r="L26">
        <f>AVERAGE(L18:L24)</f>
        <v>0.57233512297785916</v>
      </c>
      <c r="M26" s="118">
        <f t="shared" si="6"/>
        <v>20026565265.292267</v>
      </c>
      <c r="N26" s="10">
        <f t="shared" si="7"/>
        <v>-4.9732751890924858</v>
      </c>
      <c r="O26" s="10">
        <f t="shared" si="8"/>
        <v>11.700730901850509</v>
      </c>
      <c r="Q26" s="159">
        <f>M26/E26</f>
        <v>0.57233512297785916</v>
      </c>
      <c r="R26" s="7">
        <v>2015</v>
      </c>
      <c r="S26" s="154">
        <f>SUM(M59:M62)</f>
        <v>155065667012.95914</v>
      </c>
      <c r="T26" s="10">
        <f>(S26-S25)/S25*100</f>
        <v>2.1725115716400145</v>
      </c>
    </row>
    <row r="27" spans="1:20" x14ac:dyDescent="0.2">
      <c r="A27" t="s">
        <v>152</v>
      </c>
      <c r="B27" s="119">
        <v>37347.800253571259</v>
      </c>
      <c r="C27" s="119">
        <v>233718.231</v>
      </c>
      <c r="D27" s="118">
        <f t="shared" si="0"/>
        <v>233718231000</v>
      </c>
      <c r="E27" s="118">
        <f t="shared" si="1"/>
        <v>37347800253.571259</v>
      </c>
      <c r="F27" s="119">
        <v>5154329343</v>
      </c>
      <c r="G27" s="119">
        <v>833477953</v>
      </c>
      <c r="H27" s="10">
        <f t="shared" si="2"/>
        <v>15.979840380347248</v>
      </c>
      <c r="I27" s="10">
        <f t="shared" si="3"/>
        <v>16.170444252498747</v>
      </c>
      <c r="J27" s="10">
        <f t="shared" si="4"/>
        <v>45.344062330322068</v>
      </c>
      <c r="K27" s="10">
        <f t="shared" si="5"/>
        <v>44.80958388778312</v>
      </c>
      <c r="M27" s="118">
        <f t="shared" si="6"/>
        <v>21375457851.080227</v>
      </c>
      <c r="N27" s="10">
        <f t="shared" si="7"/>
        <v>6.7355163899508268</v>
      </c>
      <c r="O27" s="10">
        <f t="shared" si="8"/>
        <v>18.905789620538826</v>
      </c>
      <c r="Q27" s="159">
        <f t="shared" ref="Q27:Q38" si="12">M27/E27</f>
        <v>0.57233512297785916</v>
      </c>
    </row>
    <row r="28" spans="1:20" x14ac:dyDescent="0.2">
      <c r="A28" t="s">
        <v>153</v>
      </c>
      <c r="B28" s="119">
        <v>39579.242848577203</v>
      </c>
      <c r="C28" s="119">
        <v>245034.52949999998</v>
      </c>
      <c r="D28" s="118">
        <f t="shared" si="0"/>
        <v>245034529499.99997</v>
      </c>
      <c r="E28" s="118">
        <f t="shared" si="1"/>
        <v>39579242848.577202</v>
      </c>
      <c r="F28" s="119">
        <v>5056692012</v>
      </c>
      <c r="G28" s="119">
        <v>821281896</v>
      </c>
      <c r="H28" s="10">
        <f t="shared" si="2"/>
        <v>16.152516516484347</v>
      </c>
      <c r="I28" s="10">
        <f t="shared" si="3"/>
        <v>16.241485422703654</v>
      </c>
      <c r="J28" s="10">
        <f t="shared" si="4"/>
        <v>48.457475543005245</v>
      </c>
      <c r="K28" s="10">
        <f t="shared" si="5"/>
        <v>48.192031312689743</v>
      </c>
      <c r="M28" s="118">
        <f t="shared" si="6"/>
        <v>22652590823.110985</v>
      </c>
      <c r="N28" s="10">
        <f t="shared" si="7"/>
        <v>5.9747631181907845</v>
      </c>
      <c r="O28" s="10">
        <f t="shared" si="8"/>
        <v>16.896039193987324</v>
      </c>
      <c r="Q28" s="159">
        <f>M28/E28</f>
        <v>0.57233512297785916</v>
      </c>
    </row>
    <row r="29" spans="1:20" x14ac:dyDescent="0.2">
      <c r="A29" t="s">
        <v>154</v>
      </c>
      <c r="B29" s="119">
        <v>41527.48784810838</v>
      </c>
      <c r="C29" s="119">
        <v>257496.13050000003</v>
      </c>
      <c r="D29" s="118">
        <f t="shared" si="0"/>
        <v>257496130500.00003</v>
      </c>
      <c r="E29" s="118">
        <f t="shared" si="1"/>
        <v>41527487848.108383</v>
      </c>
      <c r="F29" s="119">
        <v>5400223668</v>
      </c>
      <c r="G29" s="119">
        <v>898105429</v>
      </c>
      <c r="H29" s="10">
        <f t="shared" si="2"/>
        <v>16.127422096585011</v>
      </c>
      <c r="I29" s="10">
        <f t="shared" si="3"/>
        <v>16.630893166923542</v>
      </c>
      <c r="J29" s="10">
        <f t="shared" si="4"/>
        <v>47.68249360222611</v>
      </c>
      <c r="K29" s="10">
        <f t="shared" si="5"/>
        <v>46.238989886017471</v>
      </c>
      <c r="M29" s="118">
        <f t="shared" si="6"/>
        <v>23767639864.508663</v>
      </c>
      <c r="N29" s="10">
        <f t="shared" si="7"/>
        <v>4.9223907768645399</v>
      </c>
      <c r="O29" s="10">
        <f t="shared" si="8"/>
        <v>12.778249434699482</v>
      </c>
      <c r="Q29" s="159">
        <f t="shared" si="12"/>
        <v>0.57233512297785916</v>
      </c>
    </row>
    <row r="30" spans="1:20" x14ac:dyDescent="0.2">
      <c r="A30" t="s">
        <v>155</v>
      </c>
      <c r="B30" s="119">
        <v>39701.091319140214</v>
      </c>
      <c r="C30" s="119">
        <v>250732.93350000001</v>
      </c>
      <c r="D30" s="118">
        <f t="shared" si="0"/>
        <v>250732933500</v>
      </c>
      <c r="E30" s="118">
        <f t="shared" si="1"/>
        <v>39701091319.140213</v>
      </c>
      <c r="F30" s="119">
        <v>5579296845</v>
      </c>
      <c r="G30" s="119">
        <v>902642355</v>
      </c>
      <c r="H30" s="10">
        <f t="shared" si="2"/>
        <v>15.834015406332815</v>
      </c>
      <c r="I30" s="10">
        <f t="shared" si="3"/>
        <v>16.178424989323183</v>
      </c>
      <c r="J30" s="10">
        <f t="shared" si="4"/>
        <v>44.939880502092194</v>
      </c>
      <c r="K30" s="10">
        <f t="shared" si="5"/>
        <v>43.983191237619479</v>
      </c>
      <c r="M30" s="118">
        <f t="shared" si="6"/>
        <v>22722328982.495331</v>
      </c>
      <c r="N30" s="10">
        <f t="shared" si="7"/>
        <v>-4.3980424138547152</v>
      </c>
      <c r="O30" s="10">
        <f t="shared" si="8"/>
        <v>13.46093891534686</v>
      </c>
      <c r="Q30" s="159">
        <f t="shared" si="12"/>
        <v>0.57233512297785916</v>
      </c>
    </row>
    <row r="31" spans="1:20" x14ac:dyDescent="0.2">
      <c r="A31" s="120" t="s">
        <v>71</v>
      </c>
      <c r="B31" s="119">
        <v>41339.822902864238</v>
      </c>
      <c r="C31" s="119">
        <v>259201.88199999998</v>
      </c>
      <c r="D31" s="118">
        <f t="shared" si="0"/>
        <v>259201881999.99997</v>
      </c>
      <c r="E31" s="118">
        <f t="shared" si="1"/>
        <v>41339822902.864235</v>
      </c>
      <c r="F31" s="119">
        <v>5543646776</v>
      </c>
      <c r="G31" s="119">
        <v>903773016</v>
      </c>
      <c r="H31" s="10">
        <f t="shared" si="2"/>
        <v>15.948889947822309</v>
      </c>
      <c r="I31" s="10">
        <f t="shared" si="3"/>
        <v>16.302860779526693</v>
      </c>
      <c r="J31" s="10">
        <f t="shared" si="4"/>
        <v>46.756565213021425</v>
      </c>
      <c r="K31" s="10">
        <f t="shared" si="5"/>
        <v>45.741377725382584</v>
      </c>
      <c r="L31" s="119">
        <v>528173464</v>
      </c>
      <c r="M31" s="118">
        <f t="shared" ref="M31:M38" si="13">L31*K31</f>
        <v>24159381921.347759</v>
      </c>
      <c r="N31" s="10">
        <f t="shared" si="7"/>
        <v>6.3244086464881972</v>
      </c>
      <c r="O31" s="10">
        <f t="shared" si="8"/>
        <v>13.023927205034555</v>
      </c>
      <c r="Q31" s="159">
        <f t="shared" si="12"/>
        <v>0.58440941989797135</v>
      </c>
    </row>
    <row r="32" spans="1:20" x14ac:dyDescent="0.2">
      <c r="A32" s="120" t="s">
        <v>72</v>
      </c>
      <c r="B32" s="119">
        <v>46126.765153224114</v>
      </c>
      <c r="C32" s="119">
        <v>285471.81899999996</v>
      </c>
      <c r="D32" s="118">
        <f t="shared" si="0"/>
        <v>285471818999.99994</v>
      </c>
      <c r="E32" s="118">
        <f t="shared" si="1"/>
        <v>46126765153.224113</v>
      </c>
      <c r="F32" s="119">
        <v>5265926862</v>
      </c>
      <c r="G32" s="119">
        <v>890535459</v>
      </c>
      <c r="H32" s="10">
        <f t="shared" si="2"/>
        <v>16.158080091689932</v>
      </c>
      <c r="I32" s="10">
        <f t="shared" si="3"/>
        <v>16.911276634437996</v>
      </c>
      <c r="J32" s="10">
        <f t="shared" si="4"/>
        <v>54.211124932255075</v>
      </c>
      <c r="K32" s="10">
        <f t="shared" si="5"/>
        <v>51.796663105386926</v>
      </c>
      <c r="L32" s="119">
        <v>521350226</v>
      </c>
      <c r="M32" s="118">
        <f t="shared" si="13"/>
        <v>27004202016.039337</v>
      </c>
      <c r="N32" s="10">
        <f t="shared" si="7"/>
        <v>11.775218852672023</v>
      </c>
      <c r="O32" s="10">
        <f t="shared" si="8"/>
        <v>19.210214085042683</v>
      </c>
      <c r="Q32" s="159">
        <f t="shared" si="12"/>
        <v>0.58543455033832625</v>
      </c>
    </row>
    <row r="33" spans="1:17" x14ac:dyDescent="0.2">
      <c r="A33" s="120" t="s">
        <v>73</v>
      </c>
      <c r="B33" s="119">
        <v>47244.50229357327</v>
      </c>
      <c r="C33" s="119">
        <v>295803.772</v>
      </c>
      <c r="D33" s="118">
        <f t="shared" si="0"/>
        <v>295803772000</v>
      </c>
      <c r="E33" s="118">
        <f t="shared" si="1"/>
        <v>47244502293.573273</v>
      </c>
      <c r="F33" s="119">
        <v>5202135900</v>
      </c>
      <c r="G33" s="119">
        <v>869534795</v>
      </c>
      <c r="H33" s="10">
        <f t="shared" si="2"/>
        <v>15.971568575391009</v>
      </c>
      <c r="I33" s="10">
        <f t="shared" si="3"/>
        <v>16.714957312053304</v>
      </c>
      <c r="J33" s="10">
        <f t="shared" si="4"/>
        <v>56.861984709011544</v>
      </c>
      <c r="K33" s="10">
        <f t="shared" si="5"/>
        <v>54.333078521111133</v>
      </c>
      <c r="L33" s="119">
        <v>505087388</v>
      </c>
      <c r="M33" s="118">
        <f t="shared" si="13"/>
        <v>27442952712.226925</v>
      </c>
      <c r="N33" s="10">
        <f t="shared" si="7"/>
        <v>1.6247497183104638</v>
      </c>
      <c r="O33" s="10">
        <f t="shared" si="8"/>
        <v>15.463516229082847</v>
      </c>
      <c r="Q33" s="159">
        <f t="shared" si="12"/>
        <v>0.58087081840123489</v>
      </c>
    </row>
    <row r="34" spans="1:17" x14ac:dyDescent="0.2">
      <c r="A34" s="120" t="s">
        <v>74</v>
      </c>
      <c r="B34" s="119">
        <v>43258.089881261061</v>
      </c>
      <c r="C34" s="119">
        <v>275976.91499999998</v>
      </c>
      <c r="D34" s="118">
        <f t="shared" si="0"/>
        <v>275976915000</v>
      </c>
      <c r="E34" s="118">
        <f t="shared" si="1"/>
        <v>43258089881.261063</v>
      </c>
      <c r="F34" s="119">
        <v>5460259824</v>
      </c>
      <c r="G34" s="119">
        <v>899511198</v>
      </c>
      <c r="H34" s="10">
        <f t="shared" si="2"/>
        <v>15.67453200977374</v>
      </c>
      <c r="I34" s="10">
        <f t="shared" si="3"/>
        <v>16.473780131236477</v>
      </c>
      <c r="J34" s="10">
        <f t="shared" si="4"/>
        <v>50.542817355865076</v>
      </c>
      <c r="K34" s="10">
        <f t="shared" si="5"/>
        <v>48.090662992792517</v>
      </c>
      <c r="L34" s="119">
        <v>506527974</v>
      </c>
      <c r="M34" s="118">
        <f t="shared" si="13"/>
        <v>24359266094.055969</v>
      </c>
      <c r="N34" s="10">
        <f t="shared" si="7"/>
        <v>-11.236715853819371</v>
      </c>
      <c r="O34" s="10">
        <f t="shared" si="8"/>
        <v>7.2040903589666829</v>
      </c>
      <c r="Q34" s="159">
        <f t="shared" si="12"/>
        <v>0.56311469509910428</v>
      </c>
    </row>
    <row r="35" spans="1:17" x14ac:dyDescent="0.2">
      <c r="A35" s="122" t="s">
        <v>68</v>
      </c>
      <c r="B35" s="119">
        <v>44861.111296900039</v>
      </c>
      <c r="C35" s="119">
        <v>280849.52500000002</v>
      </c>
      <c r="D35" s="118">
        <f t="shared" si="0"/>
        <v>280849525000</v>
      </c>
      <c r="E35" s="118">
        <f t="shared" si="1"/>
        <v>44861111296.90004</v>
      </c>
      <c r="F35" s="119">
        <v>5083035776</v>
      </c>
      <c r="G35" s="156">
        <v>823636857</v>
      </c>
      <c r="H35" s="10">
        <f t="shared" si="2"/>
        <v>15.97336199763914</v>
      </c>
      <c r="I35" s="10">
        <f t="shared" si="3"/>
        <v>16.203640763043097</v>
      </c>
      <c r="J35" s="10">
        <f t="shared" si="4"/>
        <v>55.252321127869237</v>
      </c>
      <c r="K35" s="10">
        <f t="shared" si="5"/>
        <v>54.467100295027279</v>
      </c>
      <c r="L35" s="119">
        <v>465341929</v>
      </c>
      <c r="M35" s="118">
        <f t="shared" si="13"/>
        <v>25345825518.324463</v>
      </c>
      <c r="N35" s="10">
        <f t="shared" si="7"/>
        <v>4.0500375522776082</v>
      </c>
      <c r="O35" s="10">
        <f t="shared" si="8"/>
        <v>4.910902111814111</v>
      </c>
      <c r="Q35" s="159">
        <f t="shared" si="12"/>
        <v>0.56498434357946659</v>
      </c>
    </row>
    <row r="36" spans="1:17" x14ac:dyDescent="0.2">
      <c r="A36" s="122" t="s">
        <v>69</v>
      </c>
      <c r="B36" s="119">
        <v>48709.842996517</v>
      </c>
      <c r="C36" s="119">
        <v>301158.30900000001</v>
      </c>
      <c r="D36" s="118">
        <f t="shared" si="0"/>
        <v>301158309000</v>
      </c>
      <c r="E36" s="118">
        <f t="shared" si="1"/>
        <v>48709842996.516998</v>
      </c>
      <c r="F36" s="119">
        <v>4994646966</v>
      </c>
      <c r="G36" s="119">
        <v>831381344</v>
      </c>
      <c r="H36" s="10">
        <f t="shared" si="2"/>
        <v>16.174165394359751</v>
      </c>
      <c r="I36" s="10">
        <f t="shared" si="3"/>
        <v>16.645447609399667</v>
      </c>
      <c r="J36" s="10">
        <f t="shared" si="4"/>
        <v>60.296215338155292</v>
      </c>
      <c r="K36" s="10">
        <f t="shared" si="5"/>
        <v>58.589049836216915</v>
      </c>
      <c r="L36" s="119">
        <v>468787734</v>
      </c>
      <c r="M36" s="118">
        <f t="shared" si="13"/>
        <v>27465827909.933197</v>
      </c>
      <c r="N36" s="10">
        <f t="shared" si="7"/>
        <v>8.3643059488278251</v>
      </c>
      <c r="O36" s="10">
        <f t="shared" si="8"/>
        <v>1.7094594893775195</v>
      </c>
      <c r="Q36" s="159">
        <f t="shared" si="12"/>
        <v>0.56386607347301743</v>
      </c>
    </row>
    <row r="37" spans="1:17" x14ac:dyDescent="0.2">
      <c r="A37" s="120" t="s">
        <v>70</v>
      </c>
      <c r="B37" s="119">
        <v>47627.230999934996</v>
      </c>
      <c r="C37" s="119">
        <v>300089.48699999996</v>
      </c>
      <c r="D37" s="118">
        <f t="shared" si="0"/>
        <v>300089486999.99994</v>
      </c>
      <c r="E37" s="118">
        <f t="shared" si="1"/>
        <v>47627230999.934998</v>
      </c>
      <c r="F37" s="119">
        <v>5002707417</v>
      </c>
      <c r="G37" s="119">
        <v>835393434</v>
      </c>
      <c r="H37" s="10">
        <f t="shared" si="2"/>
        <v>15.871009503220288</v>
      </c>
      <c r="I37" s="10">
        <f>G37/F37*100</f>
        <v>16.698826542627685</v>
      </c>
      <c r="J37" s="10">
        <f t="shared" ref="J37:K39" si="14">D37/F37</f>
        <v>59.985416292835325</v>
      </c>
      <c r="K37" s="10">
        <f t="shared" si="14"/>
        <v>57.011737298302727</v>
      </c>
      <c r="L37" s="119">
        <v>470882842</v>
      </c>
      <c r="M37" s="118">
        <f t="shared" si="13"/>
        <v>26845848886.382191</v>
      </c>
      <c r="N37" s="10">
        <f t="shared" si="7"/>
        <v>-2.2572741137971915</v>
      </c>
      <c r="O37" s="10">
        <f t="shared" ref="O37:O43" si="15">(M37-M33)/M33*100</f>
        <v>-2.175800221303084</v>
      </c>
      <c r="Q37" s="159">
        <f t="shared" si="12"/>
        <v>0.56366596005589387</v>
      </c>
    </row>
    <row r="38" spans="1:17" x14ac:dyDescent="0.2">
      <c r="A38" s="120" t="s">
        <v>161</v>
      </c>
      <c r="B38" s="119">
        <v>45143.112236766035</v>
      </c>
      <c r="C38" s="119">
        <v>288855.91600000003</v>
      </c>
      <c r="D38" s="118">
        <f t="shared" si="0"/>
        <v>288855916000</v>
      </c>
      <c r="E38" s="118">
        <f t="shared" si="1"/>
        <v>45143112236.766037</v>
      </c>
      <c r="F38" s="119">
        <v>5074816265</v>
      </c>
      <c r="G38" s="119">
        <v>901763015</v>
      </c>
      <c r="H38" s="10">
        <f t="shared" si="2"/>
        <v>15.628245687987238</v>
      </c>
      <c r="I38" s="10">
        <f>G38/F38*100</f>
        <v>17.769372680924043</v>
      </c>
      <c r="J38" s="10">
        <f t="shared" si="14"/>
        <v>56.919482581503864</v>
      </c>
      <c r="K38" s="10">
        <f>E38/G38</f>
        <v>50.060948925440279</v>
      </c>
      <c r="L38" s="119">
        <v>504310603</v>
      </c>
      <c r="M38" s="118">
        <f t="shared" si="13"/>
        <v>25246267339.340988</v>
      </c>
      <c r="N38" s="10">
        <f t="shared" si="7"/>
        <v>-5.9583943641007577</v>
      </c>
      <c r="O38" s="10">
        <f t="shared" si="15"/>
        <v>3.6413299229136489</v>
      </c>
      <c r="Q38" s="159">
        <f t="shared" si="12"/>
        <v>0.5592495973013486</v>
      </c>
    </row>
    <row r="39" spans="1:17" x14ac:dyDescent="0.2">
      <c r="A39" s="157" t="s">
        <v>163</v>
      </c>
      <c r="B39" s="119">
        <v>47019.954693176885</v>
      </c>
      <c r="C39" s="119">
        <v>294771.63400000002</v>
      </c>
      <c r="D39" s="118">
        <f t="shared" si="0"/>
        <v>294771634000</v>
      </c>
      <c r="E39" s="118">
        <f t="shared" si="1"/>
        <v>47019954693.176888</v>
      </c>
      <c r="F39" s="119"/>
      <c r="G39" s="119"/>
      <c r="H39" s="10">
        <f t="shared" si="2"/>
        <v>15.951315957754906</v>
      </c>
      <c r="I39" s="10" t="e">
        <f>G39/F39*100</f>
        <v>#DIV/0!</v>
      </c>
      <c r="J39" s="10" t="e">
        <f t="shared" si="14"/>
        <v>#DIV/0!</v>
      </c>
      <c r="K39" s="10" t="e">
        <f t="shared" si="14"/>
        <v>#DIV/0!</v>
      </c>
      <c r="L39" s="119"/>
      <c r="M39" s="158">
        <f t="shared" ref="M39:M43" si="16">E39*Q39</f>
        <v>26985204745.020653</v>
      </c>
      <c r="N39" s="10">
        <f t="shared" si="7"/>
        <v>6.8878990399103364</v>
      </c>
      <c r="O39" s="10">
        <f t="shared" si="15"/>
        <v>6.4680443156643506</v>
      </c>
      <c r="Q39" s="159">
        <f>(Q27+Q31+Q35)/3</f>
        <v>0.57390962881843233</v>
      </c>
    </row>
    <row r="40" spans="1:17" x14ac:dyDescent="0.2">
      <c r="A40" s="157" t="s">
        <v>164</v>
      </c>
      <c r="B40" s="119">
        <v>52777.992859577258</v>
      </c>
      <c r="C40" s="119">
        <v>328724.90400000004</v>
      </c>
      <c r="D40" s="118">
        <f t="shared" si="0"/>
        <v>328724904000.00006</v>
      </c>
      <c r="E40" s="118">
        <f t="shared" si="1"/>
        <v>52777992859.577255</v>
      </c>
      <c r="F40" s="119"/>
      <c r="G40" s="119"/>
      <c r="H40" s="10">
        <f t="shared" si="2"/>
        <v>16.055367943639965</v>
      </c>
      <c r="I40" s="10"/>
      <c r="J40" s="10"/>
      <c r="K40" s="10"/>
      <c r="L40" s="119"/>
      <c r="M40" s="158">
        <f t="shared" si="16"/>
        <v>30288159716.944504</v>
      </c>
      <c r="N40" s="10">
        <f t="shared" ref="N40:N43" si="17">(M40-M39)/M39*100</f>
        <v>12.239873675716012</v>
      </c>
      <c r="O40" s="10">
        <f t="shared" si="15"/>
        <v>10.275793674475736</v>
      </c>
      <c r="Q40" s="159">
        <f t="shared" ref="Q40:Q63" si="18">(Q28+Q32+Q36)/3</f>
        <v>0.57387858226306765</v>
      </c>
    </row>
    <row r="41" spans="1:17" x14ac:dyDescent="0.2">
      <c r="A41" s="157" t="s">
        <v>165</v>
      </c>
      <c r="B41" s="119">
        <v>50078.393592583561</v>
      </c>
      <c r="C41" s="119">
        <v>321915.22200000007</v>
      </c>
      <c r="D41" s="118">
        <f t="shared" ref="D41:D43" si="19">C41*1000000</f>
        <v>321915222000.00006</v>
      </c>
      <c r="E41" s="118">
        <f t="shared" ref="E41:E43" si="20">B41*1000000</f>
        <v>50078393592.583565</v>
      </c>
      <c r="F41" s="119"/>
      <c r="G41" s="119"/>
      <c r="H41" s="10">
        <f t="shared" si="2"/>
        <v>15.55639192252411</v>
      </c>
      <c r="I41" s="10"/>
      <c r="J41" s="10"/>
      <c r="K41" s="10"/>
      <c r="L41" s="119"/>
      <c r="M41" s="158">
        <f t="shared" si="16"/>
        <v>28659395609.369549</v>
      </c>
      <c r="N41" s="10">
        <f t="shared" si="17"/>
        <v>-5.3775604817078211</v>
      </c>
      <c r="O41" s="10">
        <f t="shared" si="15"/>
        <v>6.7554083711888007</v>
      </c>
      <c r="Q41" s="159">
        <f t="shared" si="18"/>
        <v>0.57229063381166256</v>
      </c>
    </row>
    <row r="42" spans="1:17" x14ac:dyDescent="0.2">
      <c r="A42" s="157" t="s">
        <v>166</v>
      </c>
      <c r="B42" s="119">
        <v>48027.497193975869</v>
      </c>
      <c r="C42" s="119">
        <v>314741.71399999998</v>
      </c>
      <c r="D42" s="118">
        <f t="shared" si="19"/>
        <v>314741714000</v>
      </c>
      <c r="E42" s="118">
        <f t="shared" si="20"/>
        <v>48027497193.975868</v>
      </c>
      <c r="F42" s="119"/>
      <c r="G42" s="119"/>
      <c r="H42" s="10">
        <f>E42/D42*100</f>
        <v>15.259336483748026</v>
      </c>
      <c r="I42" s="10"/>
      <c r="J42" s="10"/>
      <c r="K42" s="10"/>
      <c r="L42" s="119"/>
      <c r="M42" s="158">
        <f t="shared" si="16"/>
        <v>27130723805.571476</v>
      </c>
      <c r="N42" s="10">
        <f t="shared" si="17"/>
        <v>-5.3339289656837972</v>
      </c>
      <c r="O42" s="10">
        <f t="shared" si="15"/>
        <v>7.4642973588969301</v>
      </c>
      <c r="Q42" s="159">
        <f t="shared" si="18"/>
        <v>0.56489980512610405</v>
      </c>
    </row>
    <row r="43" spans="1:17" x14ac:dyDescent="0.2">
      <c r="A43" s="157" t="s">
        <v>170</v>
      </c>
      <c r="B43" s="119">
        <v>49552.504949367503</v>
      </c>
      <c r="C43" s="119">
        <v>316705.75302194804</v>
      </c>
      <c r="D43" s="118">
        <f t="shared" si="19"/>
        <v>316705753021.94806</v>
      </c>
      <c r="E43" s="118">
        <f t="shared" si="20"/>
        <v>49552504949.3675</v>
      </c>
      <c r="F43" s="119"/>
      <c r="G43" s="119"/>
      <c r="H43" s="10">
        <f t="shared" si="2"/>
        <v>15.646228234424733</v>
      </c>
      <c r="I43" s="10"/>
      <c r="J43" s="10"/>
      <c r="K43" s="10"/>
      <c r="L43" s="119"/>
      <c r="M43" s="158">
        <f t="shared" si="16"/>
        <v>28464666625.334309</v>
      </c>
      <c r="N43" s="10">
        <f t="shared" si="17"/>
        <v>4.916724040694036</v>
      </c>
      <c r="O43" s="10">
        <f t="shared" si="15"/>
        <v>5.4824927003255297</v>
      </c>
      <c r="Q43" s="159">
        <f t="shared" si="18"/>
        <v>0.57443446409862353</v>
      </c>
    </row>
    <row r="44" spans="1:17" x14ac:dyDescent="0.2">
      <c r="A44" s="157" t="s">
        <v>171</v>
      </c>
      <c r="B44" s="119">
        <v>56197.507286387452</v>
      </c>
      <c r="C44" s="119">
        <v>350331.18042194808</v>
      </c>
      <c r="D44" s="118">
        <f t="shared" ref="D44:D49" si="21">C44*1000000</f>
        <v>350331180421.94806</v>
      </c>
      <c r="E44" s="118">
        <f t="shared" ref="E44:E49" si="22">B44*1000000</f>
        <v>56197507286.387451</v>
      </c>
      <c r="F44" s="119"/>
      <c r="G44" s="119"/>
      <c r="H44" s="10">
        <f t="shared" ref="H44:H49" si="23">E44/D44*100</f>
        <v>16.041251943004816</v>
      </c>
      <c r="I44" s="10"/>
      <c r="J44" s="10"/>
      <c r="K44" s="10"/>
      <c r="L44" s="119"/>
      <c r="M44" s="158">
        <f t="shared" ref="M44:M49" si="24">E44*Q44</f>
        <v>32279458663.039356</v>
      </c>
      <c r="N44" s="10">
        <f t="shared" ref="N44:N49" si="25">(M44-M43)/M43*100</f>
        <v>13.401850399012863</v>
      </c>
      <c r="O44" s="10">
        <f t="shared" ref="O44:O49" si="26">(M44-M40)/M40*100</f>
        <v>6.5745128284596106</v>
      </c>
      <c r="Q44" s="159">
        <f t="shared" si="18"/>
        <v>0.57439306869147044</v>
      </c>
    </row>
    <row r="45" spans="1:17" x14ac:dyDescent="0.2">
      <c r="A45" s="157" t="s">
        <v>173</v>
      </c>
      <c r="B45" s="119">
        <v>55482.307015808721</v>
      </c>
      <c r="C45" s="119">
        <v>353811.13662194804</v>
      </c>
      <c r="D45" s="118">
        <f t="shared" si="21"/>
        <v>353811136621.94806</v>
      </c>
      <c r="E45" s="118">
        <f t="shared" si="22"/>
        <v>55482307015.808723</v>
      </c>
      <c r="F45" s="119"/>
      <c r="G45" s="119"/>
      <c r="H45" s="10">
        <f t="shared" si="23"/>
        <v>15.681334269331467</v>
      </c>
      <c r="I45" s="10"/>
      <c r="J45" s="10"/>
      <c r="K45" s="10"/>
      <c r="L45" s="119"/>
      <c r="M45" s="158">
        <f t="shared" si="24"/>
        <v>31751181860.217831</v>
      </c>
      <c r="N45" s="10">
        <f t="shared" si="25"/>
        <v>-1.6365726833777836</v>
      </c>
      <c r="O45" s="10">
        <f t="shared" si="26"/>
        <v>10.788037169344532</v>
      </c>
      <c r="Q45" s="159">
        <f t="shared" si="18"/>
        <v>0.57227580408959711</v>
      </c>
    </row>
    <row r="46" spans="1:17" x14ac:dyDescent="0.2">
      <c r="A46" s="157" t="s">
        <v>174</v>
      </c>
      <c r="B46" s="119">
        <v>52592.09928516869</v>
      </c>
      <c r="C46" s="119">
        <v>344174.57542194799</v>
      </c>
      <c r="D46" s="118">
        <f t="shared" si="21"/>
        <v>344174575421.948</v>
      </c>
      <c r="E46" s="118">
        <f t="shared" si="22"/>
        <v>52592099285.168686</v>
      </c>
      <c r="F46" s="119"/>
      <c r="G46" s="119"/>
      <c r="H46" s="10">
        <f t="shared" si="23"/>
        <v>15.280646230388257</v>
      </c>
      <c r="I46" s="10"/>
      <c r="J46" s="10"/>
      <c r="K46" s="10"/>
      <c r="L46" s="119"/>
      <c r="M46" s="158">
        <f t="shared" si="24"/>
        <v>29578920312.472404</v>
      </c>
      <c r="N46" s="10">
        <f t="shared" si="25"/>
        <v>-6.8415139861837044</v>
      </c>
      <c r="O46" s="10">
        <f t="shared" si="26"/>
        <v>9.0237050970168919</v>
      </c>
      <c r="Q46" s="159">
        <f t="shared" si="18"/>
        <v>0.56242136584218561</v>
      </c>
    </row>
    <row r="47" spans="1:17" x14ac:dyDescent="0.2">
      <c r="A47" s="157" t="s">
        <v>175</v>
      </c>
      <c r="B47" s="119">
        <v>53455.102932487913</v>
      </c>
      <c r="C47" s="119">
        <v>342052.55364727747</v>
      </c>
      <c r="D47" s="118">
        <f t="shared" si="21"/>
        <v>342052553647.27747</v>
      </c>
      <c r="E47" s="118">
        <f t="shared" si="22"/>
        <v>53455102932.487915</v>
      </c>
      <c r="F47" s="119"/>
      <c r="G47" s="119"/>
      <c r="H47" s="10">
        <f t="shared" si="23"/>
        <v>15.627745608825508</v>
      </c>
      <c r="I47" s="10"/>
      <c r="J47" s="10"/>
      <c r="K47" s="10"/>
      <c r="L47" s="119"/>
      <c r="M47" s="158">
        <f t="shared" si="24"/>
        <v>30528715976.693401</v>
      </c>
      <c r="N47" s="10">
        <f t="shared" si="25"/>
        <v>3.2110558944928798</v>
      </c>
      <c r="O47" s="10">
        <f t="shared" si="26"/>
        <v>7.2512683128424005</v>
      </c>
      <c r="Q47" s="159">
        <f t="shared" si="18"/>
        <v>0.57110947883217422</v>
      </c>
    </row>
    <row r="48" spans="1:17" x14ac:dyDescent="0.2">
      <c r="A48" s="157" t="s">
        <v>176</v>
      </c>
      <c r="B48" s="119">
        <v>60670.504092945601</v>
      </c>
      <c r="C48" s="119">
        <v>378799.66364727751</v>
      </c>
      <c r="D48" s="118">
        <f t="shared" si="21"/>
        <v>378799663647.27753</v>
      </c>
      <c r="E48" s="118">
        <f t="shared" si="22"/>
        <v>60670504092.945602</v>
      </c>
      <c r="F48" s="119"/>
      <c r="G48" s="119"/>
      <c r="H48" s="10">
        <f t="shared" si="23"/>
        <v>16.016514774268504</v>
      </c>
      <c r="I48" s="10"/>
      <c r="J48" s="10"/>
      <c r="K48" s="10"/>
      <c r="L48" s="119"/>
      <c r="M48" s="158">
        <f t="shared" si="24"/>
        <v>34625419605.856194</v>
      </c>
      <c r="N48" s="10">
        <f t="shared" si="25"/>
        <v>13.419180919008669</v>
      </c>
      <c r="O48" s="10">
        <f t="shared" si="26"/>
        <v>7.2676588765195467</v>
      </c>
      <c r="Q48" s="159">
        <f t="shared" si="18"/>
        <v>0.57071257480918514</v>
      </c>
    </row>
    <row r="49" spans="1:17" x14ac:dyDescent="0.2">
      <c r="A49" s="157" t="s">
        <v>177</v>
      </c>
      <c r="B49" s="119">
        <v>58077.736377812696</v>
      </c>
      <c r="C49" s="119">
        <v>372670.73964727746</v>
      </c>
      <c r="D49" s="118">
        <f t="shared" si="21"/>
        <v>372670739647.27747</v>
      </c>
      <c r="E49" s="118">
        <f t="shared" si="22"/>
        <v>58077736377.812698</v>
      </c>
      <c r="F49" s="119"/>
      <c r="G49" s="119"/>
      <c r="H49" s="10">
        <f t="shared" si="23"/>
        <v>15.584195430202454</v>
      </c>
      <c r="I49" s="10"/>
      <c r="J49" s="10"/>
      <c r="K49" s="10"/>
      <c r="L49" s="119"/>
      <c r="M49" s="158">
        <f t="shared" si="24"/>
        <v>33070090293.531467</v>
      </c>
      <c r="N49" s="10">
        <f t="shared" si="25"/>
        <v>-4.4918713766624601</v>
      </c>
      <c r="O49" s="10">
        <f t="shared" si="26"/>
        <v>4.1538876855672058</v>
      </c>
      <c r="Q49" s="159">
        <f t="shared" si="18"/>
        <v>0.56941079931905125</v>
      </c>
    </row>
    <row r="50" spans="1:17" x14ac:dyDescent="0.2">
      <c r="A50" s="157" t="s">
        <v>208</v>
      </c>
      <c r="B50" s="119">
        <v>55386.951502526266</v>
      </c>
      <c r="C50" s="119">
        <v>359393.99464727746</v>
      </c>
      <c r="D50" s="118">
        <f t="shared" ref="D50" si="27">C50*1000000</f>
        <v>359393994647.27747</v>
      </c>
      <c r="E50" s="118">
        <f t="shared" ref="E50" si="28">B50*1000000</f>
        <v>55386951502.526268</v>
      </c>
      <c r="F50" s="119"/>
      <c r="G50" s="119"/>
      <c r="H50" s="10">
        <f t="shared" ref="H50" si="29">E50/D50*100</f>
        <v>15.411206733402731</v>
      </c>
      <c r="I50" s="10"/>
      <c r="J50" s="10"/>
      <c r="K50" s="10"/>
      <c r="L50" s="119"/>
      <c r="M50" s="158">
        <f t="shared" ref="M50" si="30">E50*Q50</f>
        <v>31138004449.242973</v>
      </c>
      <c r="N50" s="10">
        <f t="shared" ref="N50" si="31">(M50-M49)/M49*100</f>
        <v>-5.8423966404059424</v>
      </c>
      <c r="O50" s="10">
        <f t="shared" ref="O50" si="32">(M50-M46)/M46*100</f>
        <v>5.2709298388865031</v>
      </c>
      <c r="Q50" s="159">
        <f t="shared" si="18"/>
        <v>0.56219025608987938</v>
      </c>
    </row>
    <row r="51" spans="1:17" x14ac:dyDescent="0.2">
      <c r="A51" s="157" t="s">
        <v>209</v>
      </c>
      <c r="B51" s="119">
        <v>57374.812452903832</v>
      </c>
      <c r="C51" s="119">
        <v>367480.221649541</v>
      </c>
      <c r="D51" s="118">
        <f t="shared" ref="D51:D52" si="33">C51*1000000</f>
        <v>367480221649.54102</v>
      </c>
      <c r="E51" s="118">
        <f t="shared" ref="E51:E52" si="34">B51*1000000</f>
        <v>57374812452.903831</v>
      </c>
      <c r="F51" s="119"/>
      <c r="G51" s="119"/>
      <c r="H51" s="10">
        <f t="shared" ref="H51:H52" si="35">E51/D51*100</f>
        <v>15.613034137010267</v>
      </c>
      <c r="I51" s="10"/>
      <c r="J51" s="10"/>
      <c r="K51" s="10"/>
      <c r="L51" s="119"/>
      <c r="M51" s="158">
        <f t="shared" ref="M51:M52" si="36">E51*Q51</f>
        <v>32884442066.862568</v>
      </c>
      <c r="N51" s="10">
        <f t="shared" ref="N51:N52" si="37">(M51-M50)/M50*100</f>
        <v>5.6087011628070274</v>
      </c>
      <c r="O51" s="10">
        <f t="shared" ref="O51:O52" si="38">(M51-M47)/M47*100</f>
        <v>7.7164270255178868</v>
      </c>
      <c r="Q51" s="159">
        <f t="shared" si="18"/>
        <v>0.57315119058307673</v>
      </c>
    </row>
    <row r="52" spans="1:17" x14ac:dyDescent="0.2">
      <c r="A52" s="157" t="s">
        <v>210</v>
      </c>
      <c r="B52" s="119">
        <v>65686.281234236201</v>
      </c>
      <c r="C52" s="119">
        <v>405791.19084954105</v>
      </c>
      <c r="D52" s="118">
        <f t="shared" si="33"/>
        <v>405791190849.54108</v>
      </c>
      <c r="E52" s="118">
        <f t="shared" si="34"/>
        <v>65686281234.236198</v>
      </c>
      <c r="F52" s="119"/>
      <c r="G52" s="119"/>
      <c r="H52" s="10">
        <f t="shared" si="35"/>
        <v>16.187212220334104</v>
      </c>
      <c r="I52" s="10"/>
      <c r="J52" s="10"/>
      <c r="K52" s="10"/>
      <c r="L52" s="119"/>
      <c r="M52" s="158">
        <f t="shared" si="36"/>
        <v>37637893763.577225</v>
      </c>
      <c r="N52" s="10">
        <f t="shared" si="37"/>
        <v>14.45501701701267</v>
      </c>
      <c r="O52" s="10">
        <f t="shared" si="38"/>
        <v>8.7001809422449039</v>
      </c>
      <c r="Q52" s="159">
        <f t="shared" si="18"/>
        <v>0.572994741921241</v>
      </c>
    </row>
    <row r="53" spans="1:17" x14ac:dyDescent="0.2">
      <c r="A53" s="157" t="s">
        <v>211</v>
      </c>
      <c r="B53" s="119">
        <v>63160.93839737495</v>
      </c>
      <c r="C53" s="119">
        <v>403913.19664954103</v>
      </c>
      <c r="D53" s="118">
        <f t="shared" ref="D53" si="39">C53*1000000</f>
        <v>403913196649.54102</v>
      </c>
      <c r="E53" s="118">
        <f t="shared" ref="E53" si="40">B53*1000000</f>
        <v>63160938397.374947</v>
      </c>
      <c r="F53" s="119"/>
      <c r="G53" s="119"/>
      <c r="H53" s="10">
        <f t="shared" ref="H53" si="41">E53/D53*100</f>
        <v>15.637255460156979</v>
      </c>
      <c r="I53" s="10"/>
      <c r="J53" s="10"/>
      <c r="K53" s="10"/>
      <c r="L53" s="119"/>
      <c r="M53" s="158">
        <f t="shared" ref="M53" si="42">E53*Q53</f>
        <v>36085470231.524986</v>
      </c>
      <c r="N53" s="10">
        <f t="shared" ref="N53" si="43">(M53-M52)/M52*100</f>
        <v>-4.1246291352109159</v>
      </c>
      <c r="O53" s="10">
        <f t="shared" ref="O53" si="44">(M53-M49)/M49*100</f>
        <v>9.1181484877388712</v>
      </c>
      <c r="Q53" s="159">
        <f t="shared" si="18"/>
        <v>0.57132574574010364</v>
      </c>
    </row>
    <row r="54" spans="1:17" x14ac:dyDescent="0.2">
      <c r="A54" s="157" t="s">
        <v>212</v>
      </c>
      <c r="B54" s="119">
        <v>60154.874215805932</v>
      </c>
      <c r="C54" s="119">
        <v>388657.46764954104</v>
      </c>
      <c r="D54" s="118">
        <f t="shared" ref="D54" si="45">C54*1000000</f>
        <v>388657467649.54102</v>
      </c>
      <c r="E54" s="118">
        <f t="shared" ref="E54" si="46">B54*1000000</f>
        <v>60154874215.805931</v>
      </c>
      <c r="F54" s="119"/>
      <c r="G54" s="119"/>
      <c r="H54" s="10">
        <f t="shared" ref="H54" si="47">E54/D54*100</f>
        <v>15.477606690436371</v>
      </c>
      <c r="I54" s="10"/>
      <c r="J54" s="10"/>
      <c r="K54" s="10"/>
      <c r="L54" s="119"/>
      <c r="M54" s="158">
        <f t="shared" ref="M54" si="48">E54*Q54</f>
        <v>33877449126.950306</v>
      </c>
      <c r="N54" s="10">
        <f t="shared" ref="N54" si="49">(M54-M53)/M53*100</f>
        <v>-6.1188647131601162</v>
      </c>
      <c r="O54" s="10">
        <f t="shared" ref="O54" si="50">(M54-M50)/M50*100</f>
        <v>8.7977528623351891</v>
      </c>
      <c r="Q54" s="159">
        <f t="shared" si="18"/>
        <v>0.56317047568605627</v>
      </c>
    </row>
    <row r="55" spans="1:17" x14ac:dyDescent="0.2">
      <c r="A55" s="157" t="s">
        <v>213</v>
      </c>
      <c r="B55" s="119">
        <v>63764.341303803041</v>
      </c>
      <c r="C55" s="119">
        <v>403713.58785595582</v>
      </c>
      <c r="D55" s="118">
        <f t="shared" ref="D55" si="51">C55*1000000</f>
        <v>403713587855.95581</v>
      </c>
      <c r="E55" s="118">
        <f t="shared" ref="E55" si="52">B55*1000000</f>
        <v>63764341303.80304</v>
      </c>
      <c r="F55" s="119"/>
      <c r="G55" s="119"/>
      <c r="H55" s="10">
        <f t="shared" ref="H55" si="53">E55/D55*100</f>
        <v>15.794450130460813</v>
      </c>
      <c r="I55" s="10"/>
      <c r="J55" s="10"/>
      <c r="K55" s="10"/>
      <c r="L55" s="119"/>
      <c r="M55" s="158">
        <f t="shared" ref="M55" si="54">E55*Q55</f>
        <v>36530487696.854675</v>
      </c>
      <c r="N55" s="10">
        <f t="shared" ref="N55" si="55">(M55-M54)/M54*100</f>
        <v>7.8312819833705101</v>
      </c>
      <c r="O55" s="10">
        <f t="shared" ref="O55" si="56">(M55-M51)/M51*100</f>
        <v>11.087448656050647</v>
      </c>
      <c r="Q55" s="159">
        <f t="shared" si="18"/>
        <v>0.57289837783795816</v>
      </c>
    </row>
    <row r="56" spans="1:17" x14ac:dyDescent="0.2">
      <c r="A56" s="157" t="s">
        <v>214</v>
      </c>
      <c r="B56" s="119">
        <v>70620.120770702459</v>
      </c>
      <c r="C56" s="119">
        <v>429607.21785595588</v>
      </c>
      <c r="D56" s="118">
        <f t="shared" ref="D56:D63" si="57">C56*1000000</f>
        <v>429607217855.95587</v>
      </c>
      <c r="E56" s="118">
        <f t="shared" ref="E56:E63" si="58">B56*1000000</f>
        <v>70620120770.702454</v>
      </c>
      <c r="F56" s="119"/>
      <c r="G56" s="119"/>
      <c r="H56" s="10">
        <f t="shared" ref="H56:H63" si="59">E56/D56*100</f>
        <v>16.438299412925801</v>
      </c>
      <c r="I56" s="10"/>
      <c r="J56" s="10"/>
      <c r="K56" s="10"/>
      <c r="L56" s="119"/>
      <c r="M56" s="158">
        <f t="shared" ref="M56:M63" si="60">E56*Q56</f>
        <v>40444152238.228249</v>
      </c>
      <c r="N56" s="10">
        <f t="shared" ref="N56:N61" si="61">(M56-M55)/M55*100</f>
        <v>10.713419907915835</v>
      </c>
      <c r="O56" s="10">
        <f t="shared" ref="O56:O61" si="62">(M56-M52)/M52*100</f>
        <v>7.4559391986134038</v>
      </c>
      <c r="Q56" s="159">
        <f t="shared" si="18"/>
        <v>0.57270012847396545</v>
      </c>
    </row>
    <row r="57" spans="1:17" x14ac:dyDescent="0.2">
      <c r="A57" s="157" t="s">
        <v>215</v>
      </c>
      <c r="B57" s="119">
        <v>68205.960136861453</v>
      </c>
      <c r="C57" s="119">
        <v>426645.73185595579</v>
      </c>
      <c r="D57" s="118">
        <f t="shared" si="57"/>
        <v>426645731855.95581</v>
      </c>
      <c r="E57" s="118">
        <f t="shared" si="58"/>
        <v>68205960136.86145</v>
      </c>
      <c r="F57" s="119"/>
      <c r="G57" s="119"/>
      <c r="H57" s="10">
        <f t="shared" si="59"/>
        <v>15.986556302850619</v>
      </c>
      <c r="I57" s="10"/>
      <c r="J57" s="10"/>
      <c r="K57" s="10"/>
      <c r="L57" s="119"/>
      <c r="M57" s="158">
        <f t="shared" si="60"/>
        <v>38945883999.997055</v>
      </c>
      <c r="N57" s="10">
        <f t="shared" si="61"/>
        <v>-3.7045361450672569</v>
      </c>
      <c r="O57" s="10">
        <f t="shared" si="62"/>
        <v>7.9267742670931147</v>
      </c>
      <c r="Q57" s="159">
        <f t="shared" si="18"/>
        <v>0.57100411638291737</v>
      </c>
    </row>
    <row r="58" spans="1:17" x14ac:dyDescent="0.2">
      <c r="A58" s="157" t="s">
        <v>216</v>
      </c>
      <c r="B58" s="119">
        <v>63719.046472098293</v>
      </c>
      <c r="C58" s="119">
        <v>405955.13755595579</v>
      </c>
      <c r="D58" s="118">
        <f t="shared" si="57"/>
        <v>405955137555.95581</v>
      </c>
      <c r="E58" s="118">
        <f t="shared" si="58"/>
        <v>63719046472.098289</v>
      </c>
      <c r="F58" s="119"/>
      <c r="G58" s="119"/>
      <c r="H58" s="10">
        <f t="shared" si="59"/>
        <v>15.696080817135963</v>
      </c>
      <c r="I58" s="10"/>
      <c r="J58" s="10"/>
      <c r="K58" s="10"/>
      <c r="L58" s="119"/>
      <c r="M58" s="158">
        <f t="shared" si="60"/>
        <v>35847955304.301537</v>
      </c>
      <c r="N58" s="10">
        <f t="shared" si="61"/>
        <v>-7.9544444175301114</v>
      </c>
      <c r="O58" s="10">
        <f t="shared" si="62"/>
        <v>5.8165718734225669</v>
      </c>
      <c r="Q58" s="159">
        <f t="shared" si="18"/>
        <v>0.56259403253937379</v>
      </c>
    </row>
    <row r="59" spans="1:17" x14ac:dyDescent="0.2">
      <c r="A59" s="157" t="s">
        <v>217</v>
      </c>
      <c r="B59" s="119">
        <v>66237.039405194198</v>
      </c>
      <c r="C59" s="119">
        <v>414364.49174999999</v>
      </c>
      <c r="D59" s="118">
        <f t="shared" si="57"/>
        <v>414364491750</v>
      </c>
      <c r="E59" s="118">
        <f t="shared" si="58"/>
        <v>66237039405.194199</v>
      </c>
      <c r="F59" s="119"/>
      <c r="G59" s="119"/>
      <c r="H59" s="10">
        <f t="shared" si="59"/>
        <v>15.985211263024251</v>
      </c>
      <c r="I59" s="10"/>
      <c r="J59" s="10"/>
      <c r="K59" s="10"/>
      <c r="L59" s="119"/>
      <c r="M59" s="158">
        <f t="shared" si="60"/>
        <v>37913177159.298843</v>
      </c>
      <c r="N59" s="10">
        <f t="shared" si="61"/>
        <v>5.7610589989479619</v>
      </c>
      <c r="O59" s="10">
        <f t="shared" si="62"/>
        <v>3.7850287516506915</v>
      </c>
      <c r="Q59" s="159">
        <f t="shared" si="18"/>
        <v>0.572386349084403</v>
      </c>
    </row>
    <row r="60" spans="1:17" x14ac:dyDescent="0.2">
      <c r="A60" s="157" t="s">
        <v>218</v>
      </c>
      <c r="B60" s="119">
        <v>71993.76713835499</v>
      </c>
      <c r="C60" s="119">
        <v>439165.46575000003</v>
      </c>
      <c r="D60" s="118">
        <f t="shared" ref="D60:D63" si="63">C60*1000000</f>
        <v>439165465750.00006</v>
      </c>
      <c r="E60" s="118">
        <f t="shared" ref="E60:E63" si="64">B60*1000000</f>
        <v>71993767138.354996</v>
      </c>
      <c r="F60" s="119"/>
      <c r="G60" s="119"/>
      <c r="H60" s="10">
        <f t="shared" ref="H60:H63" si="65">E60/D60*100</f>
        <v>16.393312487675949</v>
      </c>
      <c r="I60" s="10"/>
      <c r="J60" s="10"/>
      <c r="K60" s="10"/>
      <c r="L60" s="119"/>
      <c r="M60" s="158">
        <f t="shared" ref="M60:M63" si="66">E60*Q60</f>
        <v>41190212641.527924</v>
      </c>
      <c r="N60" s="10">
        <f t="shared" ref="N60:N63" si="67">(M60-M59)/M59*100</f>
        <v>8.6435264142069723</v>
      </c>
      <c r="O60" s="10">
        <f t="shared" ref="O60:O63" si="68">(M60-M56)/M56*100</f>
        <v>1.8446681708276496</v>
      </c>
      <c r="Q60" s="159">
        <f t="shared" si="18"/>
        <v>0.57213581506813049</v>
      </c>
    </row>
    <row r="61" spans="1:17" x14ac:dyDescent="0.2">
      <c r="A61" s="157" t="s">
        <v>219</v>
      </c>
      <c r="B61" s="119">
        <v>68971.200449753669</v>
      </c>
      <c r="C61" s="119">
        <v>430758.94675</v>
      </c>
      <c r="D61" s="118">
        <f t="shared" si="63"/>
        <v>430758946750</v>
      </c>
      <c r="E61" s="118">
        <f t="shared" si="64"/>
        <v>68971200449.753662</v>
      </c>
      <c r="F61" s="119"/>
      <c r="G61" s="119"/>
      <c r="H61" s="10">
        <f t="shared" si="65"/>
        <v>16.011553786666337</v>
      </c>
      <c r="I61" s="10"/>
      <c r="J61" s="10"/>
      <c r="K61" s="10"/>
      <c r="L61" s="119"/>
      <c r="M61" s="158">
        <f t="shared" si="66"/>
        <v>39353602759.438362</v>
      </c>
      <c r="N61" s="10">
        <f t="shared" si="67"/>
        <v>-4.4588502081144723</v>
      </c>
      <c r="O61" s="10">
        <f t="shared" si="68"/>
        <v>1.0468853639099267</v>
      </c>
      <c r="Q61" s="159">
        <f t="shared" si="18"/>
        <v>0.57058022048069079</v>
      </c>
    </row>
    <row r="62" spans="1:17" x14ac:dyDescent="0.2">
      <c r="A62" s="157" t="s">
        <v>220</v>
      </c>
      <c r="B62" s="119">
        <v>65064.553671632944</v>
      </c>
      <c r="C62" s="119">
        <v>412801.63889843872</v>
      </c>
      <c r="D62" s="118">
        <f t="shared" si="63"/>
        <v>412801638898.43872</v>
      </c>
      <c r="E62" s="118">
        <f t="shared" si="64"/>
        <v>65064553671.632942</v>
      </c>
      <c r="F62" s="119"/>
      <c r="G62" s="119"/>
      <c r="H62" s="10">
        <f t="shared" si="65"/>
        <v>15.761699455762269</v>
      </c>
      <c r="I62" s="10"/>
      <c r="J62" s="10"/>
      <c r="K62" s="10"/>
      <c r="L62" s="119"/>
      <c r="M62" s="158">
        <f t="shared" si="66"/>
        <v>36608674452.693993</v>
      </c>
      <c r="N62" s="10">
        <f t="shared" si="67"/>
        <v>-6.9750368816894159</v>
      </c>
      <c r="O62" s="10">
        <f t="shared" si="68"/>
        <v>2.1220712365181242</v>
      </c>
      <c r="Q62" s="159">
        <f t="shared" si="18"/>
        <v>0.56265158810510307</v>
      </c>
    </row>
    <row r="63" spans="1:17" x14ac:dyDescent="0.2">
      <c r="A63" s="157" t="s">
        <v>221</v>
      </c>
      <c r="B63" s="119">
        <v>69606.599042275207</v>
      </c>
      <c r="C63" s="119">
        <v>430811.40824329649</v>
      </c>
      <c r="D63" s="118">
        <f t="shared" si="63"/>
        <v>430811408243.29651</v>
      </c>
      <c r="E63" s="118">
        <f t="shared" si="64"/>
        <v>69606599042.275208</v>
      </c>
      <c r="F63" s="119"/>
      <c r="G63" s="119"/>
      <c r="H63" s="10">
        <f t="shared" si="65"/>
        <v>16.157092804507528</v>
      </c>
      <c r="I63" s="10"/>
      <c r="J63" s="10"/>
      <c r="K63" s="10"/>
      <c r="L63" s="119"/>
      <c r="M63" s="158">
        <f t="shared" si="66"/>
        <v>39871493296.548439</v>
      </c>
      <c r="N63" s="10">
        <f t="shared" si="67"/>
        <v>8.912693214474853</v>
      </c>
      <c r="O63" s="10">
        <f t="shared" si="68"/>
        <v>5.1652651768576074</v>
      </c>
      <c r="Q63" s="159">
        <f t="shared" si="18"/>
        <v>0.57281197250181259</v>
      </c>
    </row>
    <row r="64" spans="1:17" x14ac:dyDescent="0.2">
      <c r="K64" s="121"/>
      <c r="L64" s="121"/>
      <c r="M64" s="10"/>
      <c r="Q64" s="175"/>
    </row>
    <row r="65" spans="2:13" x14ac:dyDescent="0.2">
      <c r="M65" s="10"/>
    </row>
    <row r="66" spans="2:13" x14ac:dyDescent="0.2">
      <c r="M66" s="10"/>
    </row>
    <row r="67" spans="2:13" x14ac:dyDescent="0.2">
      <c r="M67" s="10"/>
    </row>
    <row r="68" spans="2:13" x14ac:dyDescent="0.2">
      <c r="M68" s="10"/>
    </row>
    <row r="69" spans="2:13" x14ac:dyDescent="0.2">
      <c r="B69" s="7">
        <v>76650.248204265052</v>
      </c>
    </row>
  </sheetData>
  <mergeCells count="2">
    <mergeCell ref="D1:O1"/>
    <mergeCell ref="R11:T11"/>
  </mergeCells>
  <phoneticPr fontId="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/>
  </sheetViews>
  <sheetFormatPr defaultRowHeight="12.75" x14ac:dyDescent="0.2"/>
  <cols>
    <col min="1" max="1" width="7.5" style="7" bestFit="1" customWidth="1"/>
    <col min="2" max="2" width="9" style="7" hidden="1" customWidth="1"/>
    <col min="3" max="3" width="16.5" style="7" hidden="1" customWidth="1"/>
    <col min="4" max="4" width="17.125" style="7" customWidth="1"/>
    <col min="5" max="5" width="15.5" style="7" bestFit="1" customWidth="1"/>
    <col min="6" max="6" width="13.75" style="7" hidden="1" customWidth="1"/>
    <col min="7" max="7" width="14.125" style="7" hidden="1" customWidth="1"/>
    <col min="8" max="8" width="10.375" style="7" hidden="1" customWidth="1"/>
    <col min="9" max="9" width="8" style="7" hidden="1" customWidth="1"/>
    <col min="10" max="10" width="7.875" style="7" hidden="1" customWidth="1"/>
    <col min="11" max="11" width="9.375" style="7" hidden="1" customWidth="1"/>
    <col min="12" max="12" width="11" hidden="1" customWidth="1"/>
    <col min="13" max="13" width="18.25" bestFit="1" customWidth="1"/>
    <col min="14" max="14" width="14.5" customWidth="1"/>
    <col min="15" max="15" width="12.5" customWidth="1"/>
    <col min="18" max="18" width="9" style="7"/>
    <col min="19" max="19" width="16.5" bestFit="1" customWidth="1"/>
  </cols>
  <sheetData>
    <row r="1" spans="1:20" ht="28.5" customHeight="1" thickBot="1" x14ac:dyDescent="0.25">
      <c r="D1" s="226" t="s">
        <v>191</v>
      </c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8"/>
    </row>
    <row r="2" spans="1:20" ht="39" thickBot="1" x14ac:dyDescent="0.25">
      <c r="C2" s="117" t="s">
        <v>60</v>
      </c>
      <c r="D2" s="125" t="s">
        <v>187</v>
      </c>
      <c r="E2" s="123" t="s">
        <v>188</v>
      </c>
      <c r="F2" s="123" t="s">
        <v>59</v>
      </c>
      <c r="G2" s="123" t="s">
        <v>58</v>
      </c>
      <c r="H2" s="123" t="s">
        <v>61</v>
      </c>
      <c r="I2" s="123" t="s">
        <v>62</v>
      </c>
      <c r="J2" s="123" t="s">
        <v>63</v>
      </c>
      <c r="K2" s="123" t="s">
        <v>64</v>
      </c>
      <c r="L2" s="123" t="s">
        <v>77</v>
      </c>
      <c r="M2" s="123" t="s">
        <v>192</v>
      </c>
      <c r="N2" s="123" t="s">
        <v>75</v>
      </c>
      <c r="O2" s="124" t="s">
        <v>76</v>
      </c>
    </row>
    <row r="3" spans="1:20" hidden="1" x14ac:dyDescent="0.2">
      <c r="A3" t="s">
        <v>53</v>
      </c>
      <c r="B3" s="7">
        <v>37676.73632361889</v>
      </c>
      <c r="C3" s="7">
        <v>228114.65100000001</v>
      </c>
      <c r="D3" s="118">
        <f>'GOS Durban'!D3</f>
        <v>111327435377.31465</v>
      </c>
      <c r="E3" s="118">
        <f>'GOS Durban'!E3</f>
        <v>18047006913.30056</v>
      </c>
    </row>
    <row r="4" spans="1:20" hidden="1" x14ac:dyDescent="0.2">
      <c r="A4" t="s">
        <v>54</v>
      </c>
      <c r="B4" s="7">
        <v>39785.998991779808</v>
      </c>
      <c r="C4" s="7">
        <v>237077.625</v>
      </c>
      <c r="D4" s="118">
        <f>'GOS Durban'!D4</f>
        <v>121082602031.46991</v>
      </c>
      <c r="E4" s="118">
        <f>'GOS Durban'!E4</f>
        <v>19989577483.659698</v>
      </c>
    </row>
    <row r="5" spans="1:20" hidden="1" x14ac:dyDescent="0.2">
      <c r="A5" t="s">
        <v>55</v>
      </c>
      <c r="B5" s="7">
        <v>40039.788367970163</v>
      </c>
      <c r="C5" s="7">
        <v>239764.666</v>
      </c>
      <c r="D5" s="118">
        <f>'GOS Durban'!D5</f>
        <v>122075765747.53899</v>
      </c>
      <c r="E5" s="118">
        <f>'GOS Durban'!E5</f>
        <v>20028728696.995758</v>
      </c>
    </row>
    <row r="6" spans="1:20" hidden="1" x14ac:dyDescent="0.2">
      <c r="A6" t="s">
        <v>52</v>
      </c>
      <c r="B6" s="7">
        <v>40074.592176024802</v>
      </c>
      <c r="C6" s="7">
        <v>242416.25599999999</v>
      </c>
      <c r="D6" s="118">
        <f>'GOS Durban'!D6</f>
        <v>121202924908.91542</v>
      </c>
      <c r="E6" s="118">
        <f>'GOS Durban'!E6</f>
        <v>19729736523.171951</v>
      </c>
    </row>
    <row r="7" spans="1:20" hidden="1" x14ac:dyDescent="0.2">
      <c r="A7" t="s">
        <v>49</v>
      </c>
      <c r="B7" s="7">
        <v>38164.553783353913</v>
      </c>
      <c r="C7" s="7">
        <v>234422.22595000002</v>
      </c>
      <c r="D7" s="118">
        <f>'GOS Durban'!D7</f>
        <v>131113266748.78006</v>
      </c>
      <c r="E7" s="118">
        <f>'GOS Durban'!E7</f>
        <v>20813249649.834637</v>
      </c>
      <c r="F7" s="119">
        <v>4118958622</v>
      </c>
      <c r="G7" s="119">
        <v>674878797</v>
      </c>
      <c r="H7" s="10">
        <f>E7/D7*100</f>
        <v>15.874251451391203</v>
      </c>
      <c r="I7" s="10">
        <f>G7/F7*100</f>
        <v>16.384694747729856</v>
      </c>
      <c r="J7" s="10">
        <f>D7/F7</f>
        <v>31.831654255637254</v>
      </c>
      <c r="K7" s="10">
        <f>E7/G7</f>
        <v>30.83998155276856</v>
      </c>
      <c r="M7" s="118">
        <f>E7*$L$23</f>
        <v>1671571911.1634023</v>
      </c>
    </row>
    <row r="8" spans="1:20" hidden="1" x14ac:dyDescent="0.2">
      <c r="A8" t="s">
        <v>50</v>
      </c>
      <c r="B8" s="7">
        <v>40899.509629239452</v>
      </c>
      <c r="C8" s="7">
        <v>246691.99999189001</v>
      </c>
      <c r="D8" s="118">
        <f>'GOS Durban'!D8</f>
        <v>146758636894.99323</v>
      </c>
      <c r="E8" s="118">
        <f>'GOS Durban'!E8</f>
        <v>23838800526.378548</v>
      </c>
      <c r="F8" s="119">
        <v>4128329079</v>
      </c>
      <c r="G8" s="119">
        <v>697677279</v>
      </c>
      <c r="H8" s="10">
        <f t="shared" ref="H8:H39" si="0">E8/D8*100</f>
        <v>16.243541798112616</v>
      </c>
      <c r="I8" s="10">
        <f t="shared" ref="I8:I37" si="1">G8/F8*100</f>
        <v>16.899749648082743</v>
      </c>
      <c r="J8" s="10">
        <f t="shared" ref="J8:K36" si="2">D8/F8</f>
        <v>35.549161437135815</v>
      </c>
      <c r="K8" s="10">
        <f t="shared" si="2"/>
        <v>34.168807332449404</v>
      </c>
      <c r="M8" s="118">
        <f t="shared" ref="M8:M30" si="3">E8*$L$23</f>
        <v>1914562599.6005054</v>
      </c>
      <c r="N8" s="10">
        <f>(M8-M7)/M7*100</f>
        <v>14.536657789851423</v>
      </c>
    </row>
    <row r="9" spans="1:20" hidden="1" x14ac:dyDescent="0.2">
      <c r="A9" t="s">
        <v>51</v>
      </c>
      <c r="B9" s="7">
        <v>40843.515709009815</v>
      </c>
      <c r="C9" s="7">
        <v>248774.73830440003</v>
      </c>
      <c r="D9" s="118">
        <f>'GOS Durban'!D9</f>
        <v>151565574484.21759</v>
      </c>
      <c r="E9" s="118">
        <f>'GOS Durban'!E9</f>
        <v>24303028000.046425</v>
      </c>
      <c r="F9" s="119">
        <v>4479766142</v>
      </c>
      <c r="G9" s="119">
        <v>748604188</v>
      </c>
      <c r="H9" s="10">
        <f t="shared" si="0"/>
        <v>16.034662279182058</v>
      </c>
      <c r="I9" s="10">
        <f t="shared" si="1"/>
        <v>16.71078722126741</v>
      </c>
      <c r="J9" s="10">
        <f t="shared" si="2"/>
        <v>33.833367564261032</v>
      </c>
      <c r="K9" s="10">
        <f t="shared" si="2"/>
        <v>32.464456370428998</v>
      </c>
      <c r="M9" s="118">
        <f t="shared" si="3"/>
        <v>1951846042.5240729</v>
      </c>
      <c r="N9" s="10">
        <f t="shared" ref="N9:N36" si="4">(M9-M8)/M8*100</f>
        <v>1.9473608714255222</v>
      </c>
    </row>
    <row r="10" spans="1:20" ht="13.5" hidden="1" thickBot="1" x14ac:dyDescent="0.25">
      <c r="A10" t="s">
        <v>48</v>
      </c>
      <c r="B10" s="7">
        <v>41049.652983244421</v>
      </c>
      <c r="C10" s="7">
        <v>252232.9458972</v>
      </c>
      <c r="D10" s="118">
        <f>'GOS Durban'!D10</f>
        <v>150107424872.00909</v>
      </c>
      <c r="E10" s="118">
        <f>'GOS Durban'!E10</f>
        <v>23980812578.644672</v>
      </c>
      <c r="F10" s="119">
        <v>4393645140</v>
      </c>
      <c r="G10" s="119">
        <v>741841930</v>
      </c>
      <c r="H10" s="10">
        <f t="shared" si="0"/>
        <v>15.975767087532281</v>
      </c>
      <c r="I10" s="10">
        <f t="shared" si="1"/>
        <v>16.884429815376485</v>
      </c>
      <c r="J10" s="10">
        <f t="shared" si="2"/>
        <v>34.164667397788321</v>
      </c>
      <c r="K10" s="10">
        <f t="shared" si="2"/>
        <v>32.326040910958852</v>
      </c>
      <c r="M10" s="118">
        <f t="shared" si="3"/>
        <v>1925967995.7596107</v>
      </c>
      <c r="N10" s="10">
        <f t="shared" si="4"/>
        <v>-1.3258241787860205</v>
      </c>
    </row>
    <row r="11" spans="1:20" ht="15.75" thickBot="1" x14ac:dyDescent="0.25">
      <c r="A11" t="str">
        <f>'GOS Durban'!A11</f>
        <v>2003q1</v>
      </c>
      <c r="B11" s="7">
        <v>39679.286244765506</v>
      </c>
      <c r="C11" s="7">
        <v>242968.67667019999</v>
      </c>
      <c r="D11" s="118">
        <f>'GOS Durban'!D11</f>
        <v>149755012000</v>
      </c>
      <c r="E11" s="118">
        <f>'GOS Durban'!E11</f>
        <v>24244053650.55595</v>
      </c>
      <c r="F11" s="119">
        <v>4324510166.1150007</v>
      </c>
      <c r="G11" s="119">
        <v>733454143.19999993</v>
      </c>
      <c r="H11" s="10">
        <f t="shared" si="0"/>
        <v>16.189143406135852</v>
      </c>
      <c r="I11" s="10">
        <f t="shared" si="1"/>
        <v>16.960398172885121</v>
      </c>
      <c r="J11" s="10">
        <f t="shared" si="2"/>
        <v>34.629358296672713</v>
      </c>
      <c r="K11" s="10">
        <f t="shared" si="2"/>
        <v>33.054627716439292</v>
      </c>
      <c r="M11" s="118">
        <f t="shared" si="3"/>
        <v>1947109642.9831104</v>
      </c>
      <c r="N11" s="10">
        <f t="shared" si="4"/>
        <v>1.0977153966237851</v>
      </c>
      <c r="O11" s="10">
        <f>(M11-M7)/M7*100</f>
        <v>16.483749815342122</v>
      </c>
      <c r="R11" s="229" t="s">
        <v>162</v>
      </c>
      <c r="S11" s="230"/>
      <c r="T11" s="231"/>
    </row>
    <row r="12" spans="1:20" x14ac:dyDescent="0.2">
      <c r="A12" t="str">
        <f>'GOS Durban'!A12</f>
        <v>2003q2</v>
      </c>
      <c r="B12" s="7">
        <v>42428.908098434826</v>
      </c>
      <c r="C12" s="7">
        <v>254647.49008620001</v>
      </c>
      <c r="D12" s="118">
        <f>'GOS Durban'!D12</f>
        <v>158630931999.99997</v>
      </c>
      <c r="E12" s="118">
        <f>'GOS Durban'!E12</f>
        <v>26378383958.127831</v>
      </c>
      <c r="F12" s="119">
        <v>4344832650.1500006</v>
      </c>
      <c r="G12" s="119">
        <v>733104993.00000012</v>
      </c>
      <c r="H12" s="10">
        <f t="shared" si="0"/>
        <v>16.628777014389499</v>
      </c>
      <c r="I12" s="10">
        <f t="shared" si="1"/>
        <v>16.873031760491177</v>
      </c>
      <c r="J12" s="10">
        <f t="shared" si="2"/>
        <v>36.510251319926766</v>
      </c>
      <c r="K12" s="10">
        <f t="shared" si="2"/>
        <v>35.981727324189464</v>
      </c>
      <c r="M12" s="118">
        <f t="shared" si="3"/>
        <v>2118523845.5370228</v>
      </c>
      <c r="N12" s="10">
        <f t="shared" si="4"/>
        <v>8.8035208069379003</v>
      </c>
      <c r="O12" s="10">
        <f t="shared" ref="O12:O36" si="5">(M12-M8)/M8*100</f>
        <v>10.653151063280786</v>
      </c>
      <c r="R12" s="7">
        <v>2001</v>
      </c>
    </row>
    <row r="13" spans="1:20" x14ac:dyDescent="0.2">
      <c r="A13" t="str">
        <f>'GOS Durban'!A13</f>
        <v>2003q3</v>
      </c>
      <c r="B13" s="7">
        <v>42149.48137805095</v>
      </c>
      <c r="C13" s="7">
        <v>256275.03476719998</v>
      </c>
      <c r="D13" s="118">
        <f>'GOS Durban'!D13</f>
        <v>160430738000</v>
      </c>
      <c r="E13" s="118">
        <f>'GOS Durban'!E13</f>
        <v>26265908701.840115</v>
      </c>
      <c r="F13" s="119">
        <v>4469507962.3999996</v>
      </c>
      <c r="G13" s="119">
        <v>755965791.00000012</v>
      </c>
      <c r="H13" s="10">
        <f t="shared" si="0"/>
        <v>16.372117356862194</v>
      </c>
      <c r="I13" s="10">
        <f t="shared" si="1"/>
        <v>16.913848176569036</v>
      </c>
      <c r="J13" s="10">
        <f t="shared" si="2"/>
        <v>35.894496519445333</v>
      </c>
      <c r="K13" s="10">
        <f t="shared" si="2"/>
        <v>34.744837682529621</v>
      </c>
      <c r="M13" s="118">
        <f t="shared" si="3"/>
        <v>2109490634.3722808</v>
      </c>
      <c r="N13" s="10">
        <f t="shared" si="4"/>
        <v>-0.42639176253653038</v>
      </c>
      <c r="O13" s="10">
        <f t="shared" si="5"/>
        <v>8.0766919323383917</v>
      </c>
      <c r="R13" s="7">
        <f>R12+1</f>
        <v>2002</v>
      </c>
      <c r="S13" s="154">
        <f>SUM(M7:M10)</f>
        <v>7463948549.0475903</v>
      </c>
    </row>
    <row r="14" spans="1:20" x14ac:dyDescent="0.2">
      <c r="A14" t="str">
        <f>'GOS Durban'!A14</f>
        <v>2003q4</v>
      </c>
      <c r="B14" s="7">
        <v>42100.346979449736</v>
      </c>
      <c r="C14" s="7">
        <v>258872.64112069999</v>
      </c>
      <c r="D14" s="118">
        <f>'GOS Durban'!D14</f>
        <v>154932418000</v>
      </c>
      <c r="E14" s="118">
        <f>'GOS Durban'!E14</f>
        <v>25299339348.741631</v>
      </c>
      <c r="F14" s="119">
        <v>4792454884.6540003</v>
      </c>
      <c r="G14" s="119">
        <v>792421454</v>
      </c>
      <c r="H14" s="10">
        <f t="shared" si="0"/>
        <v>16.329274192791356</v>
      </c>
      <c r="I14" s="10">
        <f t="shared" si="1"/>
        <v>16.534771282613971</v>
      </c>
      <c r="J14" s="10">
        <f t="shared" si="2"/>
        <v>32.32840407034643</v>
      </c>
      <c r="K14" s="10">
        <f t="shared" si="2"/>
        <v>31.926620892247612</v>
      </c>
      <c r="L14">
        <f>L31/G31</f>
        <v>8.1954277173082804E-2</v>
      </c>
      <c r="M14" s="118">
        <f t="shared" si="3"/>
        <v>2031862671.0309751</v>
      </c>
      <c r="N14" s="10">
        <f t="shared" si="4"/>
        <v>-3.6799387528167631</v>
      </c>
      <c r="O14" s="10">
        <f t="shared" si="5"/>
        <v>5.4982572661909215</v>
      </c>
      <c r="R14" s="7">
        <f t="shared" ref="R14:R26" si="6">R13+1</f>
        <v>2003</v>
      </c>
      <c r="S14" s="154">
        <f>SUM(M11:M14)</f>
        <v>8206986793.9233894</v>
      </c>
      <c r="T14" s="10">
        <f>(S14-S13)/S13*100</f>
        <v>9.9550290304534848</v>
      </c>
    </row>
    <row r="15" spans="1:20" x14ac:dyDescent="0.2">
      <c r="A15" t="str">
        <f>'GOS Durban'!A15</f>
        <v>2004q1</v>
      </c>
      <c r="B15" s="7">
        <v>40825.253019522192</v>
      </c>
      <c r="C15" s="7">
        <v>251444.37829999998</v>
      </c>
      <c r="D15" s="118">
        <f>'GOS Durban'!D15</f>
        <v>161952871000</v>
      </c>
      <c r="E15" s="118">
        <f>'GOS Durban'!E15</f>
        <v>26334294143.629166</v>
      </c>
      <c r="F15" s="119">
        <v>4499340550.9499998</v>
      </c>
      <c r="G15" s="119">
        <v>735941631.61000013</v>
      </c>
      <c r="H15" s="10">
        <f t="shared" si="0"/>
        <v>16.260467616921201</v>
      </c>
      <c r="I15" s="10">
        <f t="shared" si="1"/>
        <v>16.356655453755593</v>
      </c>
      <c r="J15" s="10">
        <f t="shared" si="2"/>
        <v>35.99480171951086</v>
      </c>
      <c r="K15" s="10">
        <f t="shared" si="2"/>
        <v>35.78312873266637</v>
      </c>
      <c r="L15">
        <f t="shared" ref="L15:L20" si="7">L32/G32</f>
        <v>7.573159189140187E-2</v>
      </c>
      <c r="M15" s="118">
        <f t="shared" si="3"/>
        <v>2114982865.7897801</v>
      </c>
      <c r="N15" s="10">
        <f t="shared" si="4"/>
        <v>4.0908372373724218</v>
      </c>
      <c r="O15" s="10">
        <f t="shared" si="5"/>
        <v>8.6216625453857851</v>
      </c>
      <c r="R15" s="7">
        <f t="shared" si="6"/>
        <v>2004</v>
      </c>
      <c r="S15" s="154">
        <f>SUM(M15:M18)</f>
        <v>9066881239.8159409</v>
      </c>
      <c r="T15" s="10">
        <f t="shared" ref="T15:T21" si="8">(S15-S14)/S14*100</f>
        <v>10.47759022262877</v>
      </c>
    </row>
    <row r="16" spans="1:20" x14ac:dyDescent="0.2">
      <c r="A16" t="str">
        <f>'GOS Durban'!A16</f>
        <v>2004q2</v>
      </c>
      <c r="B16" s="7">
        <v>43839.245304415505</v>
      </c>
      <c r="C16" s="7">
        <v>264778.94630000001</v>
      </c>
      <c r="D16" s="118">
        <f>'GOS Durban'!D16</f>
        <v>172153283000</v>
      </c>
      <c r="E16" s="118">
        <f>'GOS Durban'!E16</f>
        <v>28589934636.633373</v>
      </c>
      <c r="F16" s="119">
        <v>4543677182.2600002</v>
      </c>
      <c r="G16" s="119">
        <v>765181765.9000001</v>
      </c>
      <c r="H16" s="10">
        <f t="shared" si="0"/>
        <v>16.607254963957541</v>
      </c>
      <c r="I16" s="10">
        <f t="shared" si="1"/>
        <v>16.8405838532614</v>
      </c>
      <c r="J16" s="10">
        <f t="shared" si="2"/>
        <v>37.888537432223977</v>
      </c>
      <c r="K16" s="10">
        <f t="shared" si="2"/>
        <v>37.363585896491067</v>
      </c>
      <c r="L16">
        <f t="shared" si="7"/>
        <v>7.7303872407602364E-2</v>
      </c>
      <c r="M16" s="118">
        <f t="shared" si="3"/>
        <v>2296139838.0657821</v>
      </c>
      <c r="N16" s="10">
        <f t="shared" si="4"/>
        <v>8.5654108695747766</v>
      </c>
      <c r="O16" s="10">
        <f t="shared" si="5"/>
        <v>8.3839505938501961</v>
      </c>
      <c r="R16" s="7">
        <f t="shared" si="6"/>
        <v>2005</v>
      </c>
      <c r="S16" s="154">
        <f>SUM(M19:M22)</f>
        <v>9955331570.8590813</v>
      </c>
      <c r="T16" s="10">
        <f t="shared" si="8"/>
        <v>9.7988526323873639</v>
      </c>
    </row>
    <row r="17" spans="1:20" x14ac:dyDescent="0.2">
      <c r="A17" t="str">
        <f>'GOS Durban'!A17</f>
        <v>2004q3</v>
      </c>
      <c r="B17" s="7">
        <v>44543.65678666599</v>
      </c>
      <c r="C17" s="7">
        <v>270547.82851100003</v>
      </c>
      <c r="D17" s="118">
        <f>'GOS Durban'!D17</f>
        <v>180297173000</v>
      </c>
      <c r="E17" s="118">
        <f>'GOS Durban'!E17</f>
        <v>29683853002.889915</v>
      </c>
      <c r="F17" s="119">
        <v>4775490888.2999992</v>
      </c>
      <c r="G17" s="119">
        <v>793665970.39999986</v>
      </c>
      <c r="H17" s="10">
        <f t="shared" si="0"/>
        <v>16.463848272812307</v>
      </c>
      <c r="I17" s="10">
        <f t="shared" si="1"/>
        <v>16.619568311699421</v>
      </c>
      <c r="J17" s="10">
        <f t="shared" si="2"/>
        <v>37.754688935064223</v>
      </c>
      <c r="K17" s="10">
        <f t="shared" si="2"/>
        <v>37.400939576544459</v>
      </c>
      <c r="L17">
        <f t="shared" si="7"/>
        <v>8.1540819678682028E-2</v>
      </c>
      <c r="M17" s="118">
        <f t="shared" si="3"/>
        <v>2383995566.7436304</v>
      </c>
      <c r="N17" s="10">
        <f t="shared" si="4"/>
        <v>3.8262359818579728</v>
      </c>
      <c r="O17" s="10">
        <f t="shared" si="5"/>
        <v>13.012853809281488</v>
      </c>
      <c r="R17" s="7">
        <f t="shared" si="6"/>
        <v>2006</v>
      </c>
      <c r="S17" s="154">
        <f>SUM(M23:M26)</f>
        <v>11009392997.555817</v>
      </c>
      <c r="T17" s="10">
        <f t="shared" si="8"/>
        <v>10.587908792331431</v>
      </c>
    </row>
    <row r="18" spans="1:20" x14ac:dyDescent="0.2">
      <c r="A18" t="str">
        <f>'GOS Durban'!A18</f>
        <v>2004q4</v>
      </c>
      <c r="B18" s="7">
        <v>44924.845565797143</v>
      </c>
      <c r="C18" s="7">
        <v>275256.89010000002</v>
      </c>
      <c r="D18" s="118">
        <f>'GOS Durban'!D18</f>
        <v>173642243000.00003</v>
      </c>
      <c r="E18" s="118">
        <f>'GOS Durban'!E18</f>
        <v>28286410837.478893</v>
      </c>
      <c r="F18" s="119">
        <v>4830257034.4000006</v>
      </c>
      <c r="G18" s="119">
        <v>826240651</v>
      </c>
      <c r="H18" s="10">
        <f t="shared" si="0"/>
        <v>16.290051515562887</v>
      </c>
      <c r="I18" s="10">
        <f t="shared" si="1"/>
        <v>17.105521406328908</v>
      </c>
      <c r="J18" s="10">
        <f t="shared" si="2"/>
        <v>35.948861885270112</v>
      </c>
      <c r="K18" s="10">
        <f t="shared" si="2"/>
        <v>34.235075220813471</v>
      </c>
      <c r="L18">
        <f t="shared" si="7"/>
        <v>8.0220365454144252E-2</v>
      </c>
      <c r="M18" s="118">
        <f t="shared" si="3"/>
        <v>2271762969.2167478</v>
      </c>
      <c r="N18" s="10">
        <f t="shared" si="4"/>
        <v>-4.7077519393286646</v>
      </c>
      <c r="O18" s="10">
        <f t="shared" si="5"/>
        <v>11.806914985255688</v>
      </c>
      <c r="R18" s="7">
        <f t="shared" si="6"/>
        <v>2007</v>
      </c>
      <c r="S18" s="154">
        <f>SUM(M27:M30)</f>
        <v>12701932673.939442</v>
      </c>
      <c r="T18" s="10">
        <f t="shared" si="8"/>
        <v>15.373596680211016</v>
      </c>
    </row>
    <row r="19" spans="1:20" x14ac:dyDescent="0.2">
      <c r="A19" t="str">
        <f>'GOS Durban'!A19</f>
        <v>2005q1</v>
      </c>
      <c r="B19" s="7">
        <v>43267.60531097796</v>
      </c>
      <c r="C19" s="7">
        <v>265766.29472999997</v>
      </c>
      <c r="D19" s="118">
        <f>'GOS Durban'!D19</f>
        <v>176970820000</v>
      </c>
      <c r="E19" s="118">
        <f>'GOS Durban'!E19</f>
        <v>28914924014.524426</v>
      </c>
      <c r="F19" s="119">
        <v>4690209425</v>
      </c>
      <c r="G19" s="119">
        <v>774740717</v>
      </c>
      <c r="H19" s="10">
        <f t="shared" si="0"/>
        <v>16.338808858163411</v>
      </c>
      <c r="I19" s="10">
        <f t="shared" si="1"/>
        <v>16.51825423552382</v>
      </c>
      <c r="J19" s="10">
        <f t="shared" si="2"/>
        <v>37.731965454826145</v>
      </c>
      <c r="K19" s="10">
        <f t="shared" si="2"/>
        <v>37.32206579575503</v>
      </c>
      <c r="L19">
        <f t="shared" si="7"/>
        <v>8.3003445408079787E-2</v>
      </c>
      <c r="M19" s="118">
        <f t="shared" si="3"/>
        <v>2322240669.2501845</v>
      </c>
      <c r="N19" s="10">
        <f t="shared" si="4"/>
        <v>2.2219615654198441</v>
      </c>
      <c r="O19" s="10">
        <f t="shared" si="5"/>
        <v>9.7995027199905884</v>
      </c>
      <c r="R19" s="7">
        <f t="shared" si="6"/>
        <v>2008</v>
      </c>
      <c r="S19" s="154">
        <f>SUM(M31:M34)</f>
        <v>14060711742.23719</v>
      </c>
      <c r="T19" s="10">
        <f t="shared" si="8"/>
        <v>10.697419858676751</v>
      </c>
    </row>
    <row r="20" spans="1:20" x14ac:dyDescent="0.2">
      <c r="A20" t="str">
        <f>'GOS Durban'!A20</f>
        <v>2005q2</v>
      </c>
      <c r="B20" s="7">
        <v>45920.174696248054</v>
      </c>
      <c r="C20" s="7">
        <v>277268.90181000001</v>
      </c>
      <c r="D20" s="118">
        <f>'GOS Durban'!D20</f>
        <v>191605231000.00003</v>
      </c>
      <c r="E20" s="118">
        <f>'GOS Durban'!E20</f>
        <v>31156568732.768242</v>
      </c>
      <c r="F20" s="119">
        <v>4760343407</v>
      </c>
      <c r="G20" s="119">
        <v>805551748</v>
      </c>
      <c r="H20" s="10">
        <f t="shared" si="0"/>
        <v>16.260813220056729</v>
      </c>
      <c r="I20" s="10">
        <f t="shared" si="1"/>
        <v>16.922135214351357</v>
      </c>
      <c r="J20" s="10">
        <f t="shared" si="2"/>
        <v>40.250295959373005</v>
      </c>
      <c r="K20" s="10">
        <f t="shared" si="2"/>
        <v>38.67730261913384</v>
      </c>
      <c r="L20">
        <f t="shared" si="7"/>
        <v>8.2435750865621479E-2</v>
      </c>
      <c r="M20" s="118">
        <f t="shared" si="3"/>
        <v>2502273600.6215682</v>
      </c>
      <c r="N20" s="10">
        <f t="shared" si="4"/>
        <v>7.7525526856574043</v>
      </c>
      <c r="O20" s="10">
        <f t="shared" si="5"/>
        <v>8.9774045612757067</v>
      </c>
      <c r="R20" s="7">
        <f t="shared" si="6"/>
        <v>2009</v>
      </c>
      <c r="S20" s="154">
        <f>SUM(M35:M38)</f>
        <v>15702191785.319984</v>
      </c>
      <c r="T20" s="10">
        <f t="shared" si="8"/>
        <v>11.674231526644038</v>
      </c>
    </row>
    <row r="21" spans="1:20" x14ac:dyDescent="0.2">
      <c r="A21" t="str">
        <f>'GOS Durban'!A21</f>
        <v>2005q3</v>
      </c>
      <c r="B21" s="7">
        <v>47037.654231843975</v>
      </c>
      <c r="C21" s="7">
        <v>283831.22172999999</v>
      </c>
      <c r="D21" s="118">
        <f>'GOS Durban'!D21</f>
        <v>199106812999.99997</v>
      </c>
      <c r="E21" s="118">
        <f>'GOS Durban'!E21</f>
        <v>32559717309.429279</v>
      </c>
      <c r="F21" s="119">
        <v>4824982237</v>
      </c>
      <c r="G21" s="119">
        <v>802738840</v>
      </c>
      <c r="H21" s="10">
        <f t="shared" si="0"/>
        <v>16.352889596715752</v>
      </c>
      <c r="I21" s="10">
        <f t="shared" si="1"/>
        <v>16.637135652941058</v>
      </c>
      <c r="J21" s="10">
        <f t="shared" si="2"/>
        <v>41.265812643446623</v>
      </c>
      <c r="K21" s="10">
        <f t="shared" si="2"/>
        <v>40.56078476211426</v>
      </c>
      <c r="M21" s="118">
        <f t="shared" si="3"/>
        <v>2614964496.4401431</v>
      </c>
      <c r="N21" s="10">
        <f t="shared" si="4"/>
        <v>4.5035401320855692</v>
      </c>
      <c r="O21" s="10">
        <f t="shared" si="5"/>
        <v>9.6883120471570319</v>
      </c>
      <c r="R21" s="7">
        <f t="shared" si="6"/>
        <v>2010</v>
      </c>
      <c r="S21" s="154">
        <f>SUM(M39:M42)</f>
        <v>16070462068.733004</v>
      </c>
      <c r="T21" s="10">
        <f t="shared" si="8"/>
        <v>2.345343175322288</v>
      </c>
    </row>
    <row r="22" spans="1:20" x14ac:dyDescent="0.2">
      <c r="A22" t="str">
        <f>'GOS Durban'!A22</f>
        <v>2005q4</v>
      </c>
      <c r="B22" s="7">
        <v>47137.581046113184</v>
      </c>
      <c r="C22" s="7">
        <v>287892.13373</v>
      </c>
      <c r="D22" s="118">
        <f>'GOS Durban'!D22</f>
        <v>193270352000</v>
      </c>
      <c r="E22" s="118">
        <f>'GOS Durban'!E22</f>
        <v>31325647525.886509</v>
      </c>
      <c r="F22" s="119">
        <v>5011501336</v>
      </c>
      <c r="G22" s="119">
        <v>832010091</v>
      </c>
      <c r="H22" s="10">
        <f t="shared" si="0"/>
        <v>16.208201207129022</v>
      </c>
      <c r="I22" s="10">
        <f t="shared" si="1"/>
        <v>16.602012754606594</v>
      </c>
      <c r="J22" s="10">
        <f t="shared" si="2"/>
        <v>38.565359767869772</v>
      </c>
      <c r="K22" s="10">
        <f t="shared" si="2"/>
        <v>37.650562012097652</v>
      </c>
      <c r="M22" s="118">
        <f t="shared" si="3"/>
        <v>2515852804.5471864</v>
      </c>
      <c r="N22" s="10">
        <f t="shared" si="4"/>
        <v>-3.7901735196742248</v>
      </c>
      <c r="O22" s="10">
        <f t="shared" si="5"/>
        <v>10.744511581443518</v>
      </c>
      <c r="R22" s="7">
        <f t="shared" si="6"/>
        <v>2011</v>
      </c>
      <c r="S22" s="154">
        <f>SUM(M43:M46)</f>
        <v>17429922792.135315</v>
      </c>
      <c r="T22" s="10">
        <f>(S22-S21)/S21*100</f>
        <v>8.4593754528521234</v>
      </c>
    </row>
    <row r="23" spans="1:20" x14ac:dyDescent="0.2">
      <c r="A23" t="str">
        <f>'GOS Durban'!A23</f>
        <v>2006q1</v>
      </c>
      <c r="B23" s="7">
        <v>45515.077116805645</v>
      </c>
      <c r="C23" s="7">
        <v>278720.45539999998</v>
      </c>
      <c r="D23" s="118">
        <f>'GOS Durban'!D23</f>
        <v>194138946800.00003</v>
      </c>
      <c r="E23" s="118">
        <f>'GOS Durban'!E23</f>
        <v>31409572547.105057</v>
      </c>
      <c r="F23" s="119">
        <v>4675546289</v>
      </c>
      <c r="G23" s="119">
        <v>750919883</v>
      </c>
      <c r="H23" s="10">
        <f t="shared" si="0"/>
        <v>16.178913641404925</v>
      </c>
      <c r="I23" s="10">
        <f t="shared" si="1"/>
        <v>16.060580659134182</v>
      </c>
      <c r="J23" s="10">
        <f t="shared" si="2"/>
        <v>41.522195439866394</v>
      </c>
      <c r="K23" s="10">
        <f t="shared" si="2"/>
        <v>41.828127418361433</v>
      </c>
      <c r="L23">
        <f>AVERAGE(L14:L20)</f>
        <v>8.0312874696944939E-2</v>
      </c>
      <c r="M23" s="118">
        <f t="shared" si="3"/>
        <v>2522593064.2602501</v>
      </c>
      <c r="N23" s="10">
        <f t="shared" si="4"/>
        <v>0.26791152888123182</v>
      </c>
      <c r="O23" s="10">
        <f t="shared" si="5"/>
        <v>8.6275465615179439</v>
      </c>
      <c r="R23" s="7">
        <f t="shared" si="6"/>
        <v>2012</v>
      </c>
      <c r="S23" s="154">
        <f>SUM(M47:M50)</f>
        <v>18738073091.425591</v>
      </c>
      <c r="T23" s="10">
        <f>(S23-S22)/S22*100</f>
        <v>7.5051984732860424</v>
      </c>
    </row>
    <row r="24" spans="1:20" x14ac:dyDescent="0.2">
      <c r="A24" t="str">
        <f>'GOS Durban'!A24</f>
        <v>2006q2</v>
      </c>
      <c r="B24" s="7">
        <v>48049.392570885168</v>
      </c>
      <c r="C24" s="7">
        <v>290944.85600000003</v>
      </c>
      <c r="D24" s="118">
        <f>'GOS Durban'!D24</f>
        <v>209393937500</v>
      </c>
      <c r="E24" s="118">
        <f>'GOS Durban'!E24</f>
        <v>33858497791.269051</v>
      </c>
      <c r="F24" s="119">
        <v>4859349229</v>
      </c>
      <c r="G24" s="119">
        <v>811777848</v>
      </c>
      <c r="H24" s="10">
        <f t="shared" si="0"/>
        <v>16.169760307061924</v>
      </c>
      <c r="I24" s="10">
        <f t="shared" si="1"/>
        <v>16.705484824087335</v>
      </c>
      <c r="J24" s="10">
        <f t="shared" si="2"/>
        <v>43.090942353013581</v>
      </c>
      <c r="K24" s="10">
        <f t="shared" si="2"/>
        <v>41.709068404228063</v>
      </c>
      <c r="M24" s="118">
        <f t="shared" si="3"/>
        <v>2719273290.5369782</v>
      </c>
      <c r="N24" s="10">
        <f t="shared" si="4"/>
        <v>7.7967480789219001</v>
      </c>
      <c r="O24" s="10">
        <f t="shared" si="5"/>
        <v>8.6721008390731935</v>
      </c>
      <c r="R24" s="7">
        <f t="shared" si="6"/>
        <v>2013</v>
      </c>
      <c r="S24" s="154">
        <f>SUM(M51:M54)</f>
        <v>20124721450.1133</v>
      </c>
      <c r="T24" s="10">
        <f>(S24-S23)/S23*100</f>
        <v>7.4001651713175898</v>
      </c>
    </row>
    <row r="25" spans="1:20" x14ac:dyDescent="0.2">
      <c r="A25" t="str">
        <f>'GOS Durban'!A25</f>
        <v>2006q3</v>
      </c>
      <c r="B25" s="7">
        <v>49171.989963167063</v>
      </c>
      <c r="C25" s="7">
        <v>297456.96679999999</v>
      </c>
      <c r="D25" s="118">
        <f>'GOS Durban'!D25</f>
        <v>230055916500</v>
      </c>
      <c r="E25" s="118">
        <f>'GOS Durban'!E25</f>
        <v>36822249020.76841</v>
      </c>
      <c r="F25" s="119">
        <v>4906222423</v>
      </c>
      <c r="G25" s="119">
        <v>827883368</v>
      </c>
      <c r="H25" s="10">
        <f t="shared" si="0"/>
        <v>16.005782238062288</v>
      </c>
      <c r="I25" s="10">
        <f t="shared" si="1"/>
        <v>16.874150754334849</v>
      </c>
      <c r="J25" s="10">
        <f t="shared" si="2"/>
        <v>46.890641447789903</v>
      </c>
      <c r="K25" s="10">
        <f t="shared" si="2"/>
        <v>44.477580350144699</v>
      </c>
      <c r="M25" s="118">
        <f t="shared" si="3"/>
        <v>2957300671.6646767</v>
      </c>
      <c r="N25" s="10">
        <f t="shared" si="4"/>
        <v>8.7533453131036669</v>
      </c>
      <c r="O25" s="10">
        <f t="shared" si="5"/>
        <v>13.091427271405392</v>
      </c>
      <c r="R25" s="7">
        <v>2014</v>
      </c>
      <c r="S25" s="154">
        <f>SUM(M55:M58)</f>
        <v>21788320431.556282</v>
      </c>
      <c r="T25" s="10">
        <f>(S25-S24)/S24*100</f>
        <v>8.2664447583378386</v>
      </c>
    </row>
    <row r="26" spans="1:20" x14ac:dyDescent="0.2">
      <c r="A26" t="str">
        <f>'GOS Durban'!A26</f>
        <v>2006q4</v>
      </c>
      <c r="B26" s="7">
        <v>50201.911274013575</v>
      </c>
      <c r="C26" s="7">
        <v>306956.06460000004</v>
      </c>
      <c r="D26" s="118">
        <f>'GOS Durban'!D26</f>
        <v>220450312500.00003</v>
      </c>
      <c r="E26" s="118">
        <f>'GOS Durban'!E26</f>
        <v>34990977246.152679</v>
      </c>
      <c r="F26" s="119">
        <v>5280826192</v>
      </c>
      <c r="G26" s="119">
        <v>873224453</v>
      </c>
      <c r="H26" s="10">
        <f t="shared" si="0"/>
        <v>15.872500632609752</v>
      </c>
      <c r="I26" s="10">
        <f t="shared" si="1"/>
        <v>16.535754468171294</v>
      </c>
      <c r="J26" s="10">
        <f t="shared" si="2"/>
        <v>41.74542097862706</v>
      </c>
      <c r="K26" s="10">
        <f t="shared" si="2"/>
        <v>40.071000217572561</v>
      </c>
      <c r="M26" s="118">
        <f t="shared" si="3"/>
        <v>2810225971.0939116</v>
      </c>
      <c r="N26" s="10">
        <f t="shared" si="4"/>
        <v>-4.9732751890924929</v>
      </c>
      <c r="O26" s="10">
        <f t="shared" si="5"/>
        <v>11.700730901850507</v>
      </c>
      <c r="Q26" s="159">
        <f>M26/E26</f>
        <v>8.0312874696944939E-2</v>
      </c>
      <c r="R26" s="7">
        <f t="shared" si="6"/>
        <v>2015</v>
      </c>
      <c r="S26" s="154">
        <f>SUM(M59:M62)</f>
        <v>22305855985.247551</v>
      </c>
      <c r="T26" s="10">
        <f>(S26-S25)/S25*100</f>
        <v>2.3752888861580908</v>
      </c>
    </row>
    <row r="27" spans="1:20" x14ac:dyDescent="0.2">
      <c r="A27" t="str">
        <f>'GOS Durban'!A27</f>
        <v>2007q1</v>
      </c>
      <c r="B27" s="7">
        <v>48194.136510043994</v>
      </c>
      <c r="C27" s="7">
        <v>294828.76199999999</v>
      </c>
      <c r="D27" s="118">
        <f>'GOS Durban'!D27</f>
        <v>233718231000</v>
      </c>
      <c r="E27" s="118">
        <f>'GOS Durban'!E27</f>
        <v>37347800253.571259</v>
      </c>
      <c r="F27" s="119">
        <v>5154329343</v>
      </c>
      <c r="G27" s="119">
        <v>833477953</v>
      </c>
      <c r="H27" s="10">
        <f t="shared" si="0"/>
        <v>15.979840380347248</v>
      </c>
      <c r="I27" s="10">
        <f t="shared" si="1"/>
        <v>16.170444252498747</v>
      </c>
      <c r="J27" s="10">
        <f t="shared" si="2"/>
        <v>45.344062330322068</v>
      </c>
      <c r="K27" s="10">
        <f t="shared" si="2"/>
        <v>44.80958388778312</v>
      </c>
      <c r="M27" s="118">
        <f t="shared" si="3"/>
        <v>2999509201.9715967</v>
      </c>
      <c r="N27" s="10">
        <f t="shared" si="4"/>
        <v>6.7355163899508224</v>
      </c>
      <c r="O27" s="10">
        <f t="shared" si="5"/>
        <v>18.905789620538823</v>
      </c>
      <c r="Q27" s="159">
        <f t="shared" ref="Q27:Q38" si="9">M27/E27</f>
        <v>8.0312874696944939E-2</v>
      </c>
    </row>
    <row r="28" spans="1:20" x14ac:dyDescent="0.2">
      <c r="A28" t="str">
        <f>'GOS Durban'!A28</f>
        <v>2007q2</v>
      </c>
      <c r="B28" s="7">
        <v>50488.786354107127</v>
      </c>
      <c r="C28" s="7">
        <v>305341.24400000001</v>
      </c>
      <c r="D28" s="118">
        <f>'GOS Durban'!D28</f>
        <v>245034529499.99997</v>
      </c>
      <c r="E28" s="118">
        <f>'GOS Durban'!E28</f>
        <v>39579242848.577202</v>
      </c>
      <c r="F28" s="119">
        <v>5056692012</v>
      </c>
      <c r="G28" s="119">
        <v>821281896</v>
      </c>
      <c r="H28" s="10">
        <f t="shared" si="0"/>
        <v>16.152516516484347</v>
      </c>
      <c r="I28" s="10">
        <f t="shared" si="1"/>
        <v>16.241485422703654</v>
      </c>
      <c r="J28" s="10">
        <f t="shared" si="2"/>
        <v>48.457475543005245</v>
      </c>
      <c r="K28" s="10">
        <f t="shared" si="2"/>
        <v>48.192031312689743</v>
      </c>
      <c r="M28" s="118">
        <f t="shared" si="3"/>
        <v>3178722771.497735</v>
      </c>
      <c r="N28" s="10">
        <f t="shared" si="4"/>
        <v>5.974763118190805</v>
      </c>
      <c r="O28" s="10">
        <f t="shared" si="5"/>
        <v>16.896039193987328</v>
      </c>
      <c r="Q28" s="159">
        <f>M28/E28</f>
        <v>8.0312874696944939E-2</v>
      </c>
    </row>
    <row r="29" spans="1:20" x14ac:dyDescent="0.2">
      <c r="A29" t="str">
        <f>'GOS Durban'!A29</f>
        <v>2007q3</v>
      </c>
      <c r="B29" s="7">
        <v>51623.876873712463</v>
      </c>
      <c r="C29" s="7">
        <v>312536.95279999997</v>
      </c>
      <c r="D29" s="118">
        <f>'GOS Durban'!D29</f>
        <v>257496130500.00003</v>
      </c>
      <c r="E29" s="118">
        <f>'GOS Durban'!E29</f>
        <v>41527487848.108383</v>
      </c>
      <c r="F29" s="119">
        <v>5400223668</v>
      </c>
      <c r="G29" s="119">
        <v>898105429</v>
      </c>
      <c r="H29" s="10">
        <f t="shared" si="0"/>
        <v>16.127422096585011</v>
      </c>
      <c r="I29" s="10">
        <f t="shared" si="1"/>
        <v>16.630893166923542</v>
      </c>
      <c r="J29" s="10">
        <f t="shared" si="2"/>
        <v>47.68249360222611</v>
      </c>
      <c r="K29" s="10">
        <f t="shared" si="2"/>
        <v>46.238989886017471</v>
      </c>
      <c r="M29" s="118">
        <f t="shared" si="3"/>
        <v>3335191928.0240321</v>
      </c>
      <c r="N29" s="10">
        <f t="shared" si="4"/>
        <v>4.9223907768645301</v>
      </c>
      <c r="O29" s="10">
        <f t="shared" si="5"/>
        <v>12.778249434699479</v>
      </c>
      <c r="Q29" s="159">
        <f t="shared" si="9"/>
        <v>8.0312874696944939E-2</v>
      </c>
    </row>
    <row r="30" spans="1:20" x14ac:dyDescent="0.2">
      <c r="A30" t="str">
        <f>'GOS Durban'!A30</f>
        <v>2007q4</v>
      </c>
      <c r="B30" s="7">
        <v>52621.553323250911</v>
      </c>
      <c r="C30" s="7">
        <v>321222.86990000005</v>
      </c>
      <c r="D30" s="118">
        <f>'GOS Durban'!D30</f>
        <v>250732933500</v>
      </c>
      <c r="E30" s="118">
        <f>'GOS Durban'!E30</f>
        <v>39701091319.140213</v>
      </c>
      <c r="F30" s="119">
        <v>5579296845</v>
      </c>
      <c r="G30" s="119">
        <v>902642355</v>
      </c>
      <c r="H30" s="10">
        <f t="shared" si="0"/>
        <v>15.834015406332815</v>
      </c>
      <c r="I30" s="10">
        <f t="shared" si="1"/>
        <v>16.178424989323183</v>
      </c>
      <c r="J30" s="10">
        <f t="shared" si="2"/>
        <v>44.939880502092194</v>
      </c>
      <c r="K30" s="10">
        <f t="shared" si="2"/>
        <v>43.983191237619479</v>
      </c>
      <c r="M30" s="118">
        <f t="shared" si="3"/>
        <v>3188508772.4460764</v>
      </c>
      <c r="N30" s="10">
        <f t="shared" si="4"/>
        <v>-4.3980424138547143</v>
      </c>
      <c r="O30" s="10">
        <f t="shared" si="5"/>
        <v>13.460938915346867</v>
      </c>
      <c r="Q30" s="159">
        <f t="shared" si="9"/>
        <v>8.0312874696944939E-2</v>
      </c>
    </row>
    <row r="31" spans="1:20" x14ac:dyDescent="0.2">
      <c r="A31" t="str">
        <f>'GOS Durban'!A31</f>
        <v>2008q1</v>
      </c>
      <c r="B31" s="7">
        <v>50304.132188642834</v>
      </c>
      <c r="C31" s="7">
        <v>306287.391</v>
      </c>
      <c r="D31" s="118">
        <f>'GOS Durban'!D31</f>
        <v>259201881999.99997</v>
      </c>
      <c r="E31" s="118">
        <f>'GOS Durban'!E31</f>
        <v>41339822902.864235</v>
      </c>
      <c r="F31" s="119">
        <v>5543646776</v>
      </c>
      <c r="G31" s="119">
        <v>903654581</v>
      </c>
      <c r="H31" s="10">
        <f t="shared" si="0"/>
        <v>15.948889947822309</v>
      </c>
      <c r="I31" s="10">
        <f t="shared" si="1"/>
        <v>16.300724369961191</v>
      </c>
      <c r="J31" s="10">
        <f t="shared" si="2"/>
        <v>46.756565213021425</v>
      </c>
      <c r="K31" s="10">
        <f t="shared" si="2"/>
        <v>45.747372693133322</v>
      </c>
      <c r="L31" s="119">
        <v>74058358</v>
      </c>
      <c r="M31" s="118">
        <f t="shared" ref="M31:M38" si="10">L31*K31</f>
        <v>3387975304.4674916</v>
      </c>
      <c r="N31" s="10">
        <f t="shared" si="4"/>
        <v>6.2557937348371713</v>
      </c>
      <c r="O31" s="10">
        <f t="shared" si="5"/>
        <v>12.95098885646204</v>
      </c>
      <c r="Q31" s="159">
        <f t="shared" si="9"/>
        <v>8.195427717308279E-2</v>
      </c>
    </row>
    <row r="32" spans="1:20" x14ac:dyDescent="0.2">
      <c r="A32" t="str">
        <f>'GOS Durban'!A32</f>
        <v>2008q2</v>
      </c>
      <c r="B32" s="7">
        <v>52106.987321482666</v>
      </c>
      <c r="C32" s="7">
        <v>319011.06899999996</v>
      </c>
      <c r="D32" s="118">
        <f>'GOS Durban'!D32</f>
        <v>285471818999.99994</v>
      </c>
      <c r="E32" s="118">
        <f>'GOS Durban'!E32</f>
        <v>46126765153.224113</v>
      </c>
      <c r="F32" s="119">
        <v>5265926862</v>
      </c>
      <c r="G32" s="119">
        <v>890416751</v>
      </c>
      <c r="H32" s="10">
        <f t="shared" si="0"/>
        <v>16.158080091689932</v>
      </c>
      <c r="I32" s="10">
        <f t="shared" si="1"/>
        <v>16.909022368415872</v>
      </c>
      <c r="J32" s="10">
        <f t="shared" si="2"/>
        <v>54.211124932255075</v>
      </c>
      <c r="K32" s="10">
        <f t="shared" si="2"/>
        <v>51.803568499155645</v>
      </c>
      <c r="L32" s="119">
        <v>67432678</v>
      </c>
      <c r="M32" s="118">
        <f t="shared" si="10"/>
        <v>3493253353.854506</v>
      </c>
      <c r="N32" s="10">
        <f t="shared" si="4"/>
        <v>3.1074030925842764</v>
      </c>
      <c r="O32" s="10">
        <f t="shared" si="5"/>
        <v>9.89487303444748</v>
      </c>
      <c r="Q32" s="159">
        <f t="shared" si="9"/>
        <v>7.5731591891401884E-2</v>
      </c>
    </row>
    <row r="33" spans="1:17" x14ac:dyDescent="0.2">
      <c r="A33" t="str">
        <f>'GOS Durban'!A33</f>
        <v>2008q3</v>
      </c>
      <c r="B33" s="7">
        <v>53105.277179895078</v>
      </c>
      <c r="C33" s="7">
        <v>322043.50599999999</v>
      </c>
      <c r="D33" s="118">
        <f>'GOS Durban'!D33</f>
        <v>295803772000</v>
      </c>
      <c r="E33" s="118">
        <f>'GOS Durban'!E33</f>
        <v>47244502293.573273</v>
      </c>
      <c r="F33" s="119">
        <v>5202135900</v>
      </c>
      <c r="G33" s="119">
        <v>869415812</v>
      </c>
      <c r="H33" s="10">
        <f t="shared" si="0"/>
        <v>15.971568575391009</v>
      </c>
      <c r="I33" s="10">
        <f t="shared" si="1"/>
        <v>16.712670116903329</v>
      </c>
      <c r="J33" s="10">
        <f t="shared" si="2"/>
        <v>56.861984709011544</v>
      </c>
      <c r="K33" s="10">
        <f t="shared" si="2"/>
        <v>54.340514218268289</v>
      </c>
      <c r="L33" s="119">
        <v>67209209</v>
      </c>
      <c r="M33" s="118">
        <f t="shared" si="10"/>
        <v>3652182977.2630649</v>
      </c>
      <c r="N33" s="10">
        <f t="shared" si="4"/>
        <v>4.5496162834337115</v>
      </c>
      <c r="O33" s="10">
        <f t="shared" si="5"/>
        <v>9.5044320111087952</v>
      </c>
      <c r="Q33" s="159">
        <f t="shared" si="9"/>
        <v>7.730387240760235E-2</v>
      </c>
    </row>
    <row r="34" spans="1:17" x14ac:dyDescent="0.2">
      <c r="A34" t="str">
        <f>'GOS Durban'!A34</f>
        <v>2008q4</v>
      </c>
      <c r="B34" s="7">
        <v>54606.740576335782</v>
      </c>
      <c r="C34" s="7">
        <v>324375.42606250005</v>
      </c>
      <c r="D34" s="118">
        <f>'GOS Durban'!D34</f>
        <v>275976915000</v>
      </c>
      <c r="E34" s="118">
        <f>'GOS Durban'!E34</f>
        <v>43258089881.261063</v>
      </c>
      <c r="F34" s="119">
        <v>5460259824</v>
      </c>
      <c r="G34" s="119">
        <v>899391940</v>
      </c>
      <c r="H34" s="10">
        <f t="shared" si="0"/>
        <v>15.67453200977374</v>
      </c>
      <c r="I34" s="10">
        <f t="shared" si="1"/>
        <v>16.47159602271703</v>
      </c>
      <c r="J34" s="10">
        <f t="shared" si="2"/>
        <v>50.542817355865076</v>
      </c>
      <c r="K34" s="10">
        <f t="shared" si="2"/>
        <v>48.097039741384677</v>
      </c>
      <c r="L34" s="119">
        <v>73337156</v>
      </c>
      <c r="M34" s="118">
        <f t="shared" si="10"/>
        <v>3527300106.6521277</v>
      </c>
      <c r="N34" s="10">
        <f t="shared" si="4"/>
        <v>-3.4194034468810752</v>
      </c>
      <c r="O34" s="10">
        <f t="shared" si="5"/>
        <v>10.6253850431199</v>
      </c>
      <c r="Q34" s="159">
        <f t="shared" si="9"/>
        <v>8.1540819678682028E-2</v>
      </c>
    </row>
    <row r="35" spans="1:17" x14ac:dyDescent="0.2">
      <c r="A35" t="str">
        <f>'GOS Durban'!A35</f>
        <v>2009q1</v>
      </c>
      <c r="B35" s="7">
        <v>49513.612728056825</v>
      </c>
      <c r="C35" s="7">
        <v>302489.23233921739</v>
      </c>
      <c r="D35" s="118">
        <f>'GOS Durban'!D35</f>
        <v>280849525000</v>
      </c>
      <c r="E35" s="118">
        <f>'GOS Durban'!E35</f>
        <v>44861111296.90004</v>
      </c>
      <c r="F35" s="119">
        <v>5206564996</v>
      </c>
      <c r="G35" s="119">
        <v>842784368</v>
      </c>
      <c r="H35" s="10">
        <f t="shared" si="0"/>
        <v>15.97336199763914</v>
      </c>
      <c r="I35" s="10">
        <f t="shared" si="1"/>
        <v>16.186955673221753</v>
      </c>
      <c r="J35" s="10">
        <f t="shared" si="2"/>
        <v>53.941423033375301</v>
      </c>
      <c r="K35" s="10">
        <f t="shared" si="2"/>
        <v>53.229643311205841</v>
      </c>
      <c r="L35" s="119">
        <v>67608470</v>
      </c>
      <c r="M35" s="118">
        <f t="shared" si="10"/>
        <v>3598774742.9163609</v>
      </c>
      <c r="N35" s="10">
        <f t="shared" si="4"/>
        <v>2.0263270519409233</v>
      </c>
      <c r="O35" s="10">
        <f t="shared" si="5"/>
        <v>6.2219886364254897</v>
      </c>
      <c r="Q35" s="159">
        <f t="shared" si="9"/>
        <v>8.0220365454144266E-2</v>
      </c>
    </row>
    <row r="36" spans="1:17" x14ac:dyDescent="0.2">
      <c r="A36" t="str">
        <f>'GOS Durban'!A36</f>
        <v>2009q2</v>
      </c>
      <c r="B36" s="7">
        <v>51361.105636596607</v>
      </c>
      <c r="C36" s="7">
        <v>310058.42735320871</v>
      </c>
      <c r="D36" s="118">
        <f>'GOS Durban'!D36</f>
        <v>301158309000</v>
      </c>
      <c r="E36" s="118">
        <f>'GOS Durban'!E36</f>
        <v>48709842996.516998</v>
      </c>
      <c r="F36" s="119">
        <v>4994646966</v>
      </c>
      <c r="G36" s="119">
        <v>831381344</v>
      </c>
      <c r="H36" s="10">
        <f t="shared" si="0"/>
        <v>16.174165394359751</v>
      </c>
      <c r="I36" s="10">
        <f t="shared" si="1"/>
        <v>16.645447609399667</v>
      </c>
      <c r="J36" s="10">
        <f t="shared" si="2"/>
        <v>60.296215338155292</v>
      </c>
      <c r="K36" s="10">
        <f t="shared" si="2"/>
        <v>58.589049836216915</v>
      </c>
      <c r="L36" s="119">
        <v>69007516</v>
      </c>
      <c r="M36" s="118">
        <f t="shared" si="10"/>
        <v>4043084793.9975362</v>
      </c>
      <c r="N36" s="10">
        <f t="shared" si="4"/>
        <v>12.346147864790145</v>
      </c>
      <c r="O36" s="10">
        <f t="shared" si="5"/>
        <v>15.739809983617084</v>
      </c>
      <c r="Q36" s="159">
        <f t="shared" si="9"/>
        <v>8.3003445408079787E-2</v>
      </c>
    </row>
    <row r="37" spans="1:17" x14ac:dyDescent="0.2">
      <c r="A37" t="str">
        <f>'GOS Durban'!A37</f>
        <v>2009q3</v>
      </c>
      <c r="D37" s="118">
        <f>'GOS Durban'!D37</f>
        <v>300089486999.99994</v>
      </c>
      <c r="E37" s="118">
        <f>'GOS Durban'!E37</f>
        <v>47627230999.934998</v>
      </c>
      <c r="F37" s="119">
        <v>5002707417</v>
      </c>
      <c r="G37" s="119">
        <v>835393434</v>
      </c>
      <c r="H37" s="10">
        <f t="shared" si="0"/>
        <v>15.871009503220288</v>
      </c>
      <c r="I37" s="10">
        <f t="shared" si="1"/>
        <v>16.698826542627685</v>
      </c>
      <c r="J37" s="10">
        <f>D37/F37</f>
        <v>59.985416292835325</v>
      </c>
      <c r="K37" s="10">
        <f>E37/G37</f>
        <v>57.011737298302727</v>
      </c>
      <c r="L37" s="119">
        <v>68866285</v>
      </c>
      <c r="M37" s="118">
        <f t="shared" si="10"/>
        <v>3926186549.1300454</v>
      </c>
      <c r="N37" s="10">
        <f t="shared" ref="N37:N42" si="11">(M37-M36)/M36*100</f>
        <v>-2.8913132131445969</v>
      </c>
      <c r="O37" s="10">
        <f t="shared" ref="O37:O42" si="12">(M37-M33)/M33*100</f>
        <v>7.5024601333725629</v>
      </c>
      <c r="Q37" s="159">
        <f t="shared" si="9"/>
        <v>8.2435750865621479E-2</v>
      </c>
    </row>
    <row r="38" spans="1:17" x14ac:dyDescent="0.2">
      <c r="A38" t="str">
        <f>'GOS Durban'!A38</f>
        <v>2009q4</v>
      </c>
      <c r="D38" s="118">
        <f>'GOS Durban'!D38</f>
        <v>288855916000</v>
      </c>
      <c r="E38" s="118">
        <f>'GOS Durban'!E38</f>
        <v>45143112236.766037</v>
      </c>
      <c r="F38" s="119">
        <v>5074816265</v>
      </c>
      <c r="G38" s="119">
        <v>901763015</v>
      </c>
      <c r="H38" s="10">
        <f t="shared" si="0"/>
        <v>15.628245687987238</v>
      </c>
      <c r="I38" s="10">
        <f>G38/F38*100</f>
        <v>17.769372680924043</v>
      </c>
      <c r="J38" s="10">
        <f>D38/F38</f>
        <v>56.919482581503864</v>
      </c>
      <c r="K38" s="10">
        <f>E38/G38</f>
        <v>50.060948925440279</v>
      </c>
      <c r="L38" s="119">
        <v>82582248</v>
      </c>
      <c r="M38" s="118">
        <f t="shared" si="10"/>
        <v>4134145699.2760425</v>
      </c>
      <c r="N38" s="10">
        <f t="shared" si="11"/>
        <v>5.2967210687448389</v>
      </c>
      <c r="O38" s="10">
        <f t="shared" si="12"/>
        <v>17.204251815133787</v>
      </c>
      <c r="Q38" s="159">
        <f t="shared" si="9"/>
        <v>9.1578659388686506E-2</v>
      </c>
    </row>
    <row r="39" spans="1:17" x14ac:dyDescent="0.2">
      <c r="A39" t="str">
        <f>'GOS Durban'!A39</f>
        <v>2010q1</v>
      </c>
      <c r="D39" s="118">
        <f>'GOS Durban'!D39</f>
        <v>294771634000</v>
      </c>
      <c r="E39" s="118">
        <f>'GOS Durban'!E39</f>
        <v>47019954693.176888</v>
      </c>
      <c r="F39" s="119"/>
      <c r="G39" s="119"/>
      <c r="H39" s="10">
        <f t="shared" si="0"/>
        <v>15.951315957754906</v>
      </c>
      <c r="I39" s="10"/>
      <c r="J39" s="10"/>
      <c r="K39" s="10"/>
      <c r="L39" s="119"/>
      <c r="M39" s="158">
        <f t="shared" ref="M39:M45" si="13">E39*Q39</f>
        <v>3800584026.081171</v>
      </c>
      <c r="N39" s="10">
        <f t="shared" si="11"/>
        <v>-8.0684547052437861</v>
      </c>
      <c r="O39" s="10">
        <f t="shared" si="12"/>
        <v>5.6077220048862735</v>
      </c>
      <c r="Q39" s="159">
        <f>(Q27+Q31+Q35)/3</f>
        <v>8.0829172441390665E-2</v>
      </c>
    </row>
    <row r="40" spans="1:17" x14ac:dyDescent="0.2">
      <c r="A40" t="str">
        <f>'GOS Durban'!A40</f>
        <v>2010q2</v>
      </c>
      <c r="D40" s="118">
        <f>'GOS Durban'!D40</f>
        <v>328724904000.00006</v>
      </c>
      <c r="E40" s="118">
        <f>'GOS Durban'!E40</f>
        <v>52777992859.577255</v>
      </c>
      <c r="F40" s="119"/>
      <c r="G40" s="119"/>
      <c r="H40" s="10">
        <f>E40/D40*100</f>
        <v>16.055367943639965</v>
      </c>
      <c r="I40" s="10"/>
      <c r="J40" s="10"/>
      <c r="K40" s="10"/>
      <c r="L40" s="119"/>
      <c r="M40" s="158">
        <f t="shared" si="13"/>
        <v>4205489664.1480851</v>
      </c>
      <c r="N40" s="10">
        <f t="shared" si="11"/>
        <v>10.65377413808733</v>
      </c>
      <c r="O40" s="10">
        <f t="shared" si="12"/>
        <v>4.0168554068333968</v>
      </c>
      <c r="Q40" s="159">
        <f t="shared" ref="Q40:Q63" si="14">(Q28+Q32+Q36)/3</f>
        <v>7.9682637332142203E-2</v>
      </c>
    </row>
    <row r="41" spans="1:17" x14ac:dyDescent="0.2">
      <c r="A41" t="str">
        <f>'GOS Durban'!A41</f>
        <v>2010q3</v>
      </c>
      <c r="D41" s="118">
        <f>'GOS Durban'!D41</f>
        <v>321915222000.00006</v>
      </c>
      <c r="E41" s="118">
        <f>'GOS Durban'!E41</f>
        <v>50078393592.583565</v>
      </c>
      <c r="F41" s="119"/>
      <c r="G41" s="119"/>
      <c r="H41" s="10"/>
      <c r="I41" s="10"/>
      <c r="J41" s="10"/>
      <c r="K41" s="10"/>
      <c r="L41" s="119"/>
      <c r="M41" s="158">
        <f t="shared" si="13"/>
        <v>4007147825.4109926</v>
      </c>
      <c r="N41" s="10">
        <f t="shared" si="11"/>
        <v>-4.7162602830286833</v>
      </c>
      <c r="O41" s="10">
        <f t="shared" si="12"/>
        <v>2.0620842965010517</v>
      </c>
      <c r="Q41" s="159">
        <f t="shared" si="14"/>
        <v>8.0017499323389585E-2</v>
      </c>
    </row>
    <row r="42" spans="1:17" x14ac:dyDescent="0.2">
      <c r="A42" t="str">
        <f>'GOS Durban'!A42</f>
        <v>2010q4</v>
      </c>
      <c r="D42" s="118">
        <f>'GOS Durban'!D42</f>
        <v>314741714000</v>
      </c>
      <c r="E42" s="118">
        <f>'GOS Durban'!E42</f>
        <v>48027497193.975868</v>
      </c>
      <c r="F42" s="119"/>
      <c r="G42" s="119"/>
      <c r="H42" s="10"/>
      <c r="I42" s="10"/>
      <c r="J42" s="10"/>
      <c r="K42" s="10"/>
      <c r="L42" s="119"/>
      <c r="M42" s="158">
        <f t="shared" si="13"/>
        <v>4057240553.0927558</v>
      </c>
      <c r="N42" s="10">
        <f t="shared" si="11"/>
        <v>1.2500843458807367</v>
      </c>
      <c r="O42" s="10">
        <f t="shared" si="12"/>
        <v>-1.8602427630151988</v>
      </c>
      <c r="Q42" s="159">
        <f t="shared" si="14"/>
        <v>8.4477451254771171E-2</v>
      </c>
    </row>
    <row r="43" spans="1:17" x14ac:dyDescent="0.2">
      <c r="A43" t="str">
        <f>'GOS Durban'!A43</f>
        <v>2011q1</v>
      </c>
      <c r="D43" s="118">
        <f>'GOS Durban'!D43</f>
        <v>316705753021.94806</v>
      </c>
      <c r="E43" s="118">
        <f>'GOS Durban'!E43</f>
        <v>49552504949.3675</v>
      </c>
      <c r="F43" s="119"/>
      <c r="G43" s="119"/>
      <c r="H43" s="10"/>
      <c r="I43" s="10"/>
      <c r="J43" s="10"/>
      <c r="K43" s="10"/>
      <c r="L43" s="119"/>
      <c r="M43" s="158">
        <f t="shared" si="13"/>
        <v>4013815916.3009548</v>
      </c>
      <c r="N43" s="10">
        <f t="shared" ref="N43:N45" si="15">(M43-M42)/M42*100</f>
        <v>-1.0702997819219573</v>
      </c>
      <c r="O43" s="10">
        <f t="shared" ref="O43:O45" si="16">(M43-M39)/M39*100</f>
        <v>5.6105032478297767</v>
      </c>
      <c r="Q43" s="159">
        <f t="shared" si="14"/>
        <v>8.1001271689539245E-2</v>
      </c>
    </row>
    <row r="44" spans="1:17" x14ac:dyDescent="0.2">
      <c r="A44" t="str">
        <f>'GOS Durban'!A44</f>
        <v>2011q2</v>
      </c>
      <c r="D44" s="118">
        <f>'GOS Durban'!D44</f>
        <v>350331180421.94806</v>
      </c>
      <c r="E44" s="118">
        <f>'GOS Durban'!E44</f>
        <v>56197507286.387451</v>
      </c>
      <c r="F44" s="119"/>
      <c r="G44" s="119"/>
      <c r="H44" s="10"/>
      <c r="I44" s="10"/>
      <c r="J44" s="10"/>
      <c r="K44" s="10"/>
      <c r="L44" s="119"/>
      <c r="M44" s="158">
        <f t="shared" si="13"/>
        <v>4466159669.1047449</v>
      </c>
      <c r="N44" s="10">
        <f t="shared" si="15"/>
        <v>11.26966862049469</v>
      </c>
      <c r="O44" s="10">
        <f t="shared" si="16"/>
        <v>6.1983270861150546</v>
      </c>
      <c r="Q44" s="159">
        <f t="shared" si="14"/>
        <v>7.9472558210541291E-2</v>
      </c>
    </row>
    <row r="45" spans="1:17" x14ac:dyDescent="0.2">
      <c r="A45" t="str">
        <f>'GOS Durban'!A45</f>
        <v>2011q3</v>
      </c>
      <c r="D45" s="118">
        <f>'GOS Durban'!D45</f>
        <v>353811136621.94806</v>
      </c>
      <c r="E45" s="118">
        <f>'GOS Durban'!E45</f>
        <v>55482307015.808723</v>
      </c>
      <c r="F45" s="119"/>
      <c r="G45" s="119"/>
      <c r="H45" s="10"/>
      <c r="I45" s="10"/>
      <c r="J45" s="10"/>
      <c r="K45" s="10"/>
      <c r="L45" s="119"/>
      <c r="M45" s="158">
        <f t="shared" si="13"/>
        <v>4434092761.7107325</v>
      </c>
      <c r="N45" s="10">
        <f t="shared" si="15"/>
        <v>-0.71799733484316652</v>
      </c>
      <c r="O45" s="10">
        <f t="shared" si="16"/>
        <v>10.654584130695261</v>
      </c>
      <c r="Q45" s="159">
        <f t="shared" si="14"/>
        <v>7.9919040865537805E-2</v>
      </c>
    </row>
    <row r="46" spans="1:17" x14ac:dyDescent="0.2">
      <c r="A46" t="str">
        <f>'GOS Durban'!A46</f>
        <v>2011q4</v>
      </c>
      <c r="D46" s="118">
        <f>'GOS Durban'!D46</f>
        <v>344174575421.948</v>
      </c>
      <c r="E46" s="118">
        <f>'GOS Durban'!E46</f>
        <v>52592099285.168686</v>
      </c>
      <c r="F46" s="119"/>
      <c r="G46" s="119"/>
      <c r="H46" s="10"/>
      <c r="I46" s="10"/>
      <c r="J46" s="10"/>
      <c r="K46" s="10"/>
      <c r="L46" s="119"/>
      <c r="M46" s="158">
        <f t="shared" ref="M46:M48" si="17">E46*Q46</f>
        <v>4515854445.0188837</v>
      </c>
      <c r="N46" s="10">
        <f t="shared" ref="N46:N48" si="18">(M46-M45)/M45*100</f>
        <v>1.8439326306878274</v>
      </c>
      <c r="O46" s="10">
        <f t="shared" ref="O46:O48" si="19">(M46-M42)/M42*100</f>
        <v>11.303591343050524</v>
      </c>
      <c r="Q46" s="159">
        <f t="shared" si="14"/>
        <v>8.5865643440713235E-2</v>
      </c>
    </row>
    <row r="47" spans="1:17" x14ac:dyDescent="0.2">
      <c r="A47" t="str">
        <f>'GOS Durban'!A47</f>
        <v>2012q1</v>
      </c>
      <c r="D47" s="118">
        <f>'GOS Durban'!D47</f>
        <v>342052553647.27747</v>
      </c>
      <c r="E47" s="118">
        <f>'GOS Durban'!E47</f>
        <v>53455102932.487915</v>
      </c>
      <c r="F47" s="119"/>
      <c r="G47" s="119"/>
      <c r="H47" s="10"/>
      <c r="I47" s="10"/>
      <c r="J47" s="10"/>
      <c r="K47" s="10"/>
      <c r="L47" s="119"/>
      <c r="M47" s="158">
        <f t="shared" si="17"/>
        <v>4312950313.7540579</v>
      </c>
      <c r="N47" s="10">
        <f t="shared" si="18"/>
        <v>-4.4931503823962897</v>
      </c>
      <c r="O47" s="10">
        <f t="shared" si="19"/>
        <v>7.4526187471192955</v>
      </c>
      <c r="Q47" s="159">
        <f t="shared" si="14"/>
        <v>8.0683603195024725E-2</v>
      </c>
    </row>
    <row r="48" spans="1:17" x14ac:dyDescent="0.2">
      <c r="A48" t="str">
        <f>'GOS Durban'!A48</f>
        <v>2012q2</v>
      </c>
      <c r="D48" s="118">
        <f>'GOS Durban'!D48</f>
        <v>378799663647.27753</v>
      </c>
      <c r="E48" s="118">
        <f>'GOS Durban'!E48</f>
        <v>60670504092.945602</v>
      </c>
      <c r="F48" s="119"/>
      <c r="G48" s="119"/>
      <c r="H48" s="10"/>
      <c r="I48" s="10"/>
      <c r="J48" s="10"/>
      <c r="K48" s="10"/>
      <c r="L48" s="119"/>
      <c r="M48" s="158">
        <f t="shared" si="17"/>
        <v>4897295605.6484756</v>
      </c>
      <c r="N48" s="10">
        <f t="shared" si="18"/>
        <v>13.548620999201697</v>
      </c>
      <c r="O48" s="10">
        <f t="shared" si="19"/>
        <v>9.6533928136553442</v>
      </c>
      <c r="Q48" s="159">
        <f t="shared" si="14"/>
        <v>8.0719546983587756E-2</v>
      </c>
    </row>
    <row r="49" spans="1:17" x14ac:dyDescent="0.2">
      <c r="A49" t="str">
        <f>'GOS Durban'!A49</f>
        <v>2012q3</v>
      </c>
      <c r="D49" s="118">
        <f>'GOS Durban'!D49</f>
        <v>372670739647.27747</v>
      </c>
      <c r="E49" s="118">
        <f>'GOS Durban'!E49</f>
        <v>58077736377.812698</v>
      </c>
      <c r="F49" s="119"/>
      <c r="G49" s="119"/>
      <c r="H49" s="10"/>
      <c r="I49" s="10"/>
      <c r="J49" s="10"/>
      <c r="K49" s="10"/>
      <c r="L49" s="119"/>
      <c r="M49" s="158">
        <f t="shared" ref="M49" si="20">E49*Q49</f>
        <v>4692144675.0508604</v>
      </c>
      <c r="N49" s="10">
        <f t="shared" ref="N49" si="21">(M49-M48)/M48*100</f>
        <v>-4.1890657031402574</v>
      </c>
      <c r="O49" s="10">
        <f t="shared" ref="O49" si="22">(M49-M45)/M45*100</f>
        <v>5.8197229333688556</v>
      </c>
      <c r="Q49" s="159">
        <f t="shared" si="14"/>
        <v>8.0790763684849623E-2</v>
      </c>
    </row>
    <row r="50" spans="1:17" x14ac:dyDescent="0.2">
      <c r="A50" t="str">
        <f>'GOS Durban'!A50</f>
        <v>2012q4</v>
      </c>
      <c r="D50" s="118">
        <f>'GOS Durban'!D50</f>
        <v>359393994647.27747</v>
      </c>
      <c r="E50" s="118">
        <f>'GOS Durban'!E50</f>
        <v>55386951502.526268</v>
      </c>
      <c r="F50" s="119"/>
      <c r="G50" s="119"/>
      <c r="H50" s="10"/>
      <c r="I50" s="10"/>
      <c r="J50" s="10"/>
      <c r="K50" s="10"/>
      <c r="L50" s="119"/>
      <c r="M50" s="158">
        <f t="shared" ref="M50:M51" si="23">E50*Q50</f>
        <v>4835682496.9721947</v>
      </c>
      <c r="N50" s="10">
        <f t="shared" ref="N50:N51" si="24">(M50-M49)/M49*100</f>
        <v>3.0591090399355254</v>
      </c>
      <c r="O50" s="10">
        <f t="shared" ref="O50:O51" si="25">(M50-M46)/M46*100</f>
        <v>7.0823374811402617</v>
      </c>
      <c r="Q50" s="159">
        <f t="shared" si="14"/>
        <v>8.7307251361390295E-2</v>
      </c>
    </row>
    <row r="51" spans="1:17" x14ac:dyDescent="0.2">
      <c r="A51" t="str">
        <f>'GOS Durban'!A51</f>
        <v>2013q1</v>
      </c>
      <c r="D51" s="118">
        <f>'GOS Durban'!D51</f>
        <v>367480221649.54102</v>
      </c>
      <c r="E51" s="118">
        <f>'GOS Durban'!E51</f>
        <v>57374812452.903831</v>
      </c>
      <c r="F51" s="119"/>
      <c r="G51" s="119"/>
      <c r="H51" s="10"/>
      <c r="I51" s="10"/>
      <c r="J51" s="10"/>
      <c r="K51" s="10"/>
      <c r="L51" s="119"/>
      <c r="M51" s="158">
        <f t="shared" si="23"/>
        <v>4638065994.1737633</v>
      </c>
      <c r="N51" s="10">
        <f t="shared" si="24"/>
        <v>-4.0866310582253202</v>
      </c>
      <c r="O51" s="10">
        <f t="shared" si="25"/>
        <v>7.5381271929543674</v>
      </c>
      <c r="Q51" s="159">
        <f t="shared" si="14"/>
        <v>8.0838015775318198E-2</v>
      </c>
    </row>
    <row r="52" spans="1:17" x14ac:dyDescent="0.2">
      <c r="A52" t="str">
        <f>'GOS Durban'!A52</f>
        <v>2013q2</v>
      </c>
      <c r="D52" s="118">
        <f>'GOS Durban'!D52</f>
        <v>405791190849.54108</v>
      </c>
      <c r="E52" s="118">
        <f>'GOS Durban'!E52</f>
        <v>65686281234.236198</v>
      </c>
      <c r="F52" s="119"/>
      <c r="G52" s="119"/>
      <c r="H52" s="10"/>
      <c r="I52" s="10"/>
      <c r="J52" s="10"/>
      <c r="K52" s="10"/>
      <c r="L52" s="119"/>
      <c r="M52" s="158">
        <f t="shared" ref="M52" si="26">E52*Q52</f>
        <v>5252159932.856883</v>
      </c>
      <c r="N52" s="10">
        <f t="shared" ref="N52" si="27">(M52-M51)/M51*100</f>
        <v>13.240301872688553</v>
      </c>
      <c r="O52" s="10">
        <f t="shared" ref="O52" si="28">(M52-M48)/M48*100</f>
        <v>7.2461283896996447</v>
      </c>
      <c r="Q52" s="159">
        <f t="shared" si="14"/>
        <v>7.9958247508757074E-2</v>
      </c>
    </row>
    <row r="53" spans="1:17" x14ac:dyDescent="0.2">
      <c r="A53" t="str">
        <f>'GOS Durban'!A53</f>
        <v>2013q3</v>
      </c>
      <c r="D53" s="118">
        <f>'GOS Durban'!D53</f>
        <v>403913196649.54102</v>
      </c>
      <c r="E53" s="118">
        <f>'GOS Durban'!E53</f>
        <v>63160938397.374947</v>
      </c>
      <c r="F53" s="119"/>
      <c r="G53" s="119"/>
      <c r="H53" s="10"/>
      <c r="I53" s="10"/>
      <c r="J53" s="10"/>
      <c r="K53" s="10"/>
      <c r="L53" s="119"/>
      <c r="M53" s="158">
        <f t="shared" ref="M53:M54" si="29">E53*Q53</f>
        <v>5068187470.1792631</v>
      </c>
      <c r="N53" s="10">
        <f t="shared" ref="N53:N54" si="30">(M53-M52)/M52*100</f>
        <v>-3.5027962786645217</v>
      </c>
      <c r="O53" s="10">
        <f t="shared" ref="O53:O54" si="31">(M53-M49)/M49*100</f>
        <v>8.0143052094685601</v>
      </c>
      <c r="Q53" s="159">
        <f t="shared" si="14"/>
        <v>8.0242434624592338E-2</v>
      </c>
    </row>
    <row r="54" spans="1:17" x14ac:dyDescent="0.2">
      <c r="A54" t="str">
        <f>'GOS Durban'!A54</f>
        <v>2013q4</v>
      </c>
      <c r="D54" s="118">
        <f>'GOS Durban'!D54</f>
        <v>388657467649.54102</v>
      </c>
      <c r="E54" s="118">
        <f>'GOS Durban'!E54</f>
        <v>60154874215.805931</v>
      </c>
      <c r="F54" s="119"/>
      <c r="G54" s="119"/>
      <c r="H54" s="10"/>
      <c r="I54" s="10"/>
      <c r="J54" s="10"/>
      <c r="K54" s="10"/>
      <c r="L54" s="119"/>
      <c r="M54" s="158">
        <f t="shared" si="29"/>
        <v>5166308052.903389</v>
      </c>
      <c r="N54" s="10">
        <f t="shared" si="30"/>
        <v>1.9360093386730091</v>
      </c>
      <c r="O54" s="10">
        <f t="shared" si="31"/>
        <v>6.8372056299852515</v>
      </c>
      <c r="Q54" s="159">
        <f t="shared" si="14"/>
        <v>8.5883448685624905E-2</v>
      </c>
    </row>
    <row r="55" spans="1:17" x14ac:dyDescent="0.2">
      <c r="A55" t="str">
        <f>'GOS Durban'!A55</f>
        <v>2014q1</v>
      </c>
      <c r="D55" s="118">
        <f>'GOS Durban'!D55</f>
        <v>403713587855.95581</v>
      </c>
      <c r="E55" s="118">
        <f>'GOS Durban'!E55</f>
        <v>63764341303.80304</v>
      </c>
      <c r="F55" s="119"/>
      <c r="G55" s="119"/>
      <c r="H55" s="10"/>
      <c r="I55" s="10"/>
      <c r="J55" s="10"/>
      <c r="K55" s="10"/>
      <c r="L55" s="119"/>
      <c r="M55" s="158">
        <f t="shared" ref="M55:M63" si="32">E55*Q55</f>
        <v>5154770791.3405437</v>
      </c>
      <c r="N55" s="10">
        <f t="shared" ref="N55:N61" si="33">(M55-M54)/M54*100</f>
        <v>-0.22331733695905839</v>
      </c>
      <c r="O55" s="10">
        <f t="shared" ref="O55:O61" si="34">(M55-M51)/M51*100</f>
        <v>11.140522748401031</v>
      </c>
      <c r="Q55" s="159">
        <f t="shared" si="14"/>
        <v>8.0840963553294051E-2</v>
      </c>
    </row>
    <row r="56" spans="1:17" x14ac:dyDescent="0.2">
      <c r="A56" t="str">
        <f>'GOS Durban'!A56</f>
        <v>2014q2</v>
      </c>
      <c r="D56" s="118">
        <f>'GOS Durban'!D56</f>
        <v>429607217855.95587</v>
      </c>
      <c r="E56" s="118">
        <f>'GOS Durban'!E56</f>
        <v>70620120770.702454</v>
      </c>
      <c r="F56" s="119"/>
      <c r="G56" s="119"/>
      <c r="H56" s="10"/>
      <c r="I56" s="10"/>
      <c r="J56" s="10"/>
      <c r="K56" s="10"/>
      <c r="L56" s="119"/>
      <c r="M56" s="158">
        <f t="shared" si="32"/>
        <v>5653148970.3348694</v>
      </c>
      <c r="N56" s="10">
        <f t="shared" si="33"/>
        <v>9.6682898070181302</v>
      </c>
      <c r="O56" s="10">
        <f t="shared" si="34"/>
        <v>7.6347453734119357</v>
      </c>
      <c r="Q56" s="159">
        <f t="shared" si="14"/>
        <v>8.0050117567628712E-2</v>
      </c>
    </row>
    <row r="57" spans="1:17" x14ac:dyDescent="0.2">
      <c r="A57" t="str">
        <f>'GOS Durban'!A57</f>
        <v>2014q3</v>
      </c>
      <c r="D57" s="118">
        <f>'GOS Durban'!D57</f>
        <v>426645731855.95581</v>
      </c>
      <c r="E57" s="118">
        <f>'GOS Durban'!E57</f>
        <v>68205960136.86145</v>
      </c>
      <c r="F57" s="119"/>
      <c r="G57" s="119"/>
      <c r="H57" s="10"/>
      <c r="I57" s="10"/>
      <c r="J57" s="10"/>
      <c r="K57" s="10"/>
      <c r="L57" s="119"/>
      <c r="M57" s="158">
        <f t="shared" ref="M57:M63" si="35">E57*Q57</f>
        <v>5478126273.3520584</v>
      </c>
      <c r="N57" s="10">
        <f t="shared" ref="N57:N63" si="36">(M57-M56)/M56*100</f>
        <v>-3.0960213130991194</v>
      </c>
      <c r="O57" s="10">
        <f t="shared" ref="O57:O63" si="37">(M57-M53)/M53*100</f>
        <v>8.0884696074254663</v>
      </c>
      <c r="Q57" s="159">
        <f t="shared" si="14"/>
        <v>8.0317413058326584E-2</v>
      </c>
    </row>
    <row r="58" spans="1:17" x14ac:dyDescent="0.2">
      <c r="A58" t="str">
        <f>'GOS Durban'!A58</f>
        <v>2014q4</v>
      </c>
      <c r="D58" s="118">
        <f>'GOS Durban'!D58</f>
        <v>405955137555.95581</v>
      </c>
      <c r="E58" s="118">
        <f>'GOS Durban'!E58</f>
        <v>63719046472.098289</v>
      </c>
      <c r="F58" s="119"/>
      <c r="G58" s="119"/>
      <c r="H58" s="10"/>
      <c r="I58" s="10"/>
      <c r="J58" s="10"/>
      <c r="K58" s="10"/>
      <c r="L58" s="119"/>
      <c r="M58" s="158">
        <f t="shared" si="35"/>
        <v>5502274396.5288086</v>
      </c>
      <c r="N58" s="10">
        <f t="shared" si="36"/>
        <v>0.44080990418597954</v>
      </c>
      <c r="O58" s="10">
        <f t="shared" si="37"/>
        <v>6.5030257620160974</v>
      </c>
      <c r="Q58" s="159">
        <f t="shared" si="14"/>
        <v>8.6352114495909474E-2</v>
      </c>
    </row>
    <row r="59" spans="1:17" x14ac:dyDescent="0.2">
      <c r="A59" t="str">
        <f>'GOS Durban'!A59</f>
        <v>2015q1</v>
      </c>
      <c r="D59" s="118">
        <f>'GOS Durban'!D59</f>
        <v>414364491750</v>
      </c>
      <c r="E59" s="118">
        <f>'GOS Durban'!E59</f>
        <v>66237039405.194199</v>
      </c>
      <c r="F59" s="119"/>
      <c r="G59" s="119"/>
      <c r="H59" s="10"/>
      <c r="I59" s="10"/>
      <c r="J59" s="10"/>
      <c r="K59" s="10"/>
      <c r="L59" s="119"/>
      <c r="M59" s="158">
        <f t="shared" si="35"/>
        <v>5351126642.9875908</v>
      </c>
      <c r="N59" s="10">
        <f t="shared" si="36"/>
        <v>-2.7470050137189017</v>
      </c>
      <c r="O59" s="10">
        <f t="shared" si="37"/>
        <v>3.8092062595082519</v>
      </c>
      <c r="Q59" s="159">
        <f t="shared" si="14"/>
        <v>8.0787527507878987E-2</v>
      </c>
    </row>
    <row r="60" spans="1:17" x14ac:dyDescent="0.2">
      <c r="A60" t="str">
        <f>'GOS Durban'!A60</f>
        <v>2015q2</v>
      </c>
      <c r="D60" s="118">
        <f>'GOS Durban'!D60</f>
        <v>439165465750.00006</v>
      </c>
      <c r="E60" s="118">
        <f>'GOS Durban'!E60</f>
        <v>71993767138.354996</v>
      </c>
      <c r="F60" s="119"/>
      <c r="G60" s="119"/>
      <c r="H60" s="10"/>
      <c r="I60" s="10"/>
      <c r="J60" s="10"/>
      <c r="K60" s="10"/>
      <c r="L60" s="119"/>
      <c r="M60" s="158">
        <f t="shared" si="35"/>
        <v>5776969748.1827106</v>
      </c>
      <c r="N60" s="10">
        <f t="shared" si="36"/>
        <v>7.9580083523750638</v>
      </c>
      <c r="O60" s="10">
        <f t="shared" si="37"/>
        <v>2.1902974518732101</v>
      </c>
      <c r="Q60" s="159">
        <f t="shared" si="14"/>
        <v>8.02426373533245E-2</v>
      </c>
    </row>
    <row r="61" spans="1:17" x14ac:dyDescent="0.2">
      <c r="A61" t="str">
        <f>'GOS Durban'!A61</f>
        <v>2015q3</v>
      </c>
      <c r="D61" s="118">
        <f>'GOS Durban'!D61</f>
        <v>430758946750</v>
      </c>
      <c r="E61" s="118">
        <f>'GOS Durban'!E61</f>
        <v>68971200449.753662</v>
      </c>
      <c r="F61" s="119"/>
      <c r="G61" s="119"/>
      <c r="H61" s="10"/>
      <c r="I61" s="10"/>
      <c r="J61" s="10"/>
      <c r="K61" s="10"/>
      <c r="L61" s="119"/>
      <c r="M61" s="158">
        <f t="shared" si="35"/>
        <v>5548747131.7723188</v>
      </c>
      <c r="N61" s="10">
        <f t="shared" si="36"/>
        <v>-3.9505593132486956</v>
      </c>
      <c r="O61" s="10">
        <f t="shared" si="37"/>
        <v>1.289142580808887</v>
      </c>
      <c r="Q61" s="159">
        <f t="shared" si="14"/>
        <v>8.0450203789256172E-2</v>
      </c>
    </row>
    <row r="62" spans="1:17" x14ac:dyDescent="0.2">
      <c r="A62" t="str">
        <f>'GOS Durban'!A62</f>
        <v>2015q4</v>
      </c>
      <c r="D62" s="118">
        <f>'GOS Durban'!D62</f>
        <v>412801638898.43872</v>
      </c>
      <c r="E62" s="118">
        <f>'GOS Durban'!E62</f>
        <v>65064553671.632942</v>
      </c>
      <c r="F62" s="119"/>
      <c r="G62" s="119"/>
      <c r="H62" s="10"/>
      <c r="I62" s="10"/>
      <c r="J62" s="10"/>
      <c r="K62" s="10"/>
      <c r="L62" s="119"/>
      <c r="M62" s="158">
        <f t="shared" si="35"/>
        <v>5629012462.3049326</v>
      </c>
      <c r="N62" s="10">
        <f t="shared" si="36"/>
        <v>1.4465487185929178</v>
      </c>
      <c r="O62" s="10">
        <f t="shared" si="37"/>
        <v>2.3033759613311648</v>
      </c>
      <c r="Q62" s="159">
        <f t="shared" si="14"/>
        <v>8.6514271514308225E-2</v>
      </c>
    </row>
    <row r="63" spans="1:17" x14ac:dyDescent="0.2">
      <c r="A63" t="str">
        <f>'GOS Durban'!A63</f>
        <v>2016q1</v>
      </c>
      <c r="D63" s="118">
        <f>'GOS Durban'!D63</f>
        <v>430811408243.29651</v>
      </c>
      <c r="E63" s="118">
        <f>'GOS Durban'!E63</f>
        <v>69606599042.275208</v>
      </c>
      <c r="F63" s="119"/>
      <c r="G63" s="119"/>
      <c r="H63" s="10"/>
      <c r="I63" s="10"/>
      <c r="J63" s="10"/>
      <c r="K63" s="10"/>
      <c r="L63" s="119"/>
      <c r="M63" s="158">
        <f t="shared" si="35"/>
        <v>5625756307.516242</v>
      </c>
      <c r="N63" s="10">
        <f t="shared" si="36"/>
        <v>-5.7845933198685036E-2</v>
      </c>
      <c r="O63" s="10">
        <f t="shared" si="37"/>
        <v>5.1321839838819914</v>
      </c>
      <c r="Q63" s="159">
        <f t="shared" si="14"/>
        <v>8.0822168945497083E-2</v>
      </c>
    </row>
    <row r="64" spans="1:17" x14ac:dyDescent="0.2">
      <c r="M64" s="10"/>
    </row>
    <row r="65" spans="11:13" x14ac:dyDescent="0.2">
      <c r="K65" s="121"/>
      <c r="L65" s="121"/>
      <c r="M65" s="10"/>
    </row>
    <row r="66" spans="11:13" x14ac:dyDescent="0.2">
      <c r="M66" s="10"/>
    </row>
    <row r="67" spans="11:13" x14ac:dyDescent="0.2">
      <c r="M67" s="10"/>
    </row>
    <row r="68" spans="11:13" x14ac:dyDescent="0.2">
      <c r="M68" s="10"/>
    </row>
    <row r="69" spans="11:13" x14ac:dyDescent="0.2">
      <c r="M69" s="10"/>
    </row>
  </sheetData>
  <mergeCells count="2">
    <mergeCell ref="D1:O1"/>
    <mergeCell ref="R11:T11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Introduction</vt:lpstr>
      <vt:lpstr>Annual</vt:lpstr>
      <vt:lpstr>Quarterly</vt:lpstr>
      <vt:lpstr>Growth Rates Annual</vt:lpstr>
      <vt:lpstr>Growth Rates Annualised</vt:lpstr>
      <vt:lpstr>Prov Contributions</vt:lpstr>
      <vt:lpstr>National Contributions</vt:lpstr>
      <vt:lpstr>GOS Durban</vt:lpstr>
      <vt:lpstr>GOS PMB</vt:lpstr>
      <vt:lpstr>GOS RBay</vt:lpstr>
      <vt:lpstr>GOS Port Shepstone</vt:lpstr>
      <vt:lpstr>GOS Newcastle</vt:lpstr>
      <vt:lpstr>Growth Rates</vt:lpstr>
      <vt:lpstr>Contr Rates</vt:lpstr>
    </vt:vector>
  </TitlesOfParts>
  <Company>Finance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Felleng</dc:creator>
  <cp:lastModifiedBy>user</cp:lastModifiedBy>
  <cp:lastPrinted>2008-06-09T12:23:56Z</cp:lastPrinted>
  <dcterms:created xsi:type="dcterms:W3CDTF">2008-06-04T09:18:24Z</dcterms:created>
  <dcterms:modified xsi:type="dcterms:W3CDTF">2016-06-09T09:41:27Z</dcterms:modified>
</cp:coreProperties>
</file>